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aoradat\Dropbox\Trax\BSA\wip\"/>
    </mc:Choice>
  </mc:AlternateContent>
  <bookViews>
    <workbookView xWindow="0" yWindow="0" windowWidth="16965" windowHeight="9975" tabRatio="831"/>
  </bookViews>
  <sheets>
    <sheet name="Instructions" sheetId="1" r:id="rId1"/>
    <sheet name="Parent Contact Info" sheetId="69" r:id="rId2"/>
    <sheet name="Attendance" sheetId="68" r:id="rId3"/>
    <sheet name="Recharter" sheetId="71" r:id="rId4"/>
    <sheet name="Bobcat" sheetId="23" r:id="rId5"/>
    <sheet name="Tiger" sheetId="77" r:id="rId6"/>
    <sheet name="Achievements" sheetId="2" r:id="rId7"/>
    <sheet name="Electives" sheetId="6" r:id="rId8"/>
    <sheet name="Cub Awards" sheetId="78" r:id="rId9"/>
    <sheet name="Shooting Sports" sheetId="79" r:id="rId10"/>
    <sheet name="Summary" sheetId="8" r:id="rId11"/>
    <sheet name="Scout 1" sheetId="5" r:id="rId12"/>
    <sheet name="Scout 2" sheetId="39" r:id="rId13"/>
    <sheet name="Scout 3" sheetId="40" r:id="rId14"/>
    <sheet name="Scout 4" sheetId="41" r:id="rId15"/>
    <sheet name="Scout 5" sheetId="42" r:id="rId16"/>
    <sheet name="Scout 6" sheetId="43" r:id="rId17"/>
    <sheet name="Scout 7" sheetId="44" r:id="rId18"/>
    <sheet name="Scout 8" sheetId="58" r:id="rId19"/>
    <sheet name="Scout 9" sheetId="59" r:id="rId20"/>
    <sheet name="Scout 10" sheetId="60" r:id="rId21"/>
    <sheet name="Scout 11" sheetId="61" r:id="rId22"/>
    <sheet name="Scout 12" sheetId="62" r:id="rId23"/>
    <sheet name="Scout 13" sheetId="63" r:id="rId24"/>
    <sheet name="Scout 14" sheetId="64" r:id="rId25"/>
    <sheet name="Scout 15" sheetId="65" r:id="rId26"/>
    <sheet name="Scout 16" sheetId="72" r:id="rId27"/>
    <sheet name="Scout 17" sheetId="73" r:id="rId28"/>
    <sheet name="Scout 18" sheetId="74" r:id="rId29"/>
    <sheet name="Scout 19" sheetId="75" r:id="rId30"/>
    <sheet name="Scout 20" sheetId="76" r:id="rId31"/>
  </sheets>
  <definedNames>
    <definedName name="_xlnm.Print_Area" localSheetId="7">Electives!$A$1:$Y$120</definedName>
    <definedName name="_xlnm.Print_Area" localSheetId="0">Instructions!$A$1:$J$86</definedName>
    <definedName name="_xlnm.Print_Area" localSheetId="3">Recharter!$A$1:$Y$15</definedName>
    <definedName name="_xlnm.Print_Area" localSheetId="11">'Scout 1'!$A$1:$V$62</definedName>
    <definedName name="_xlnm.Print_Area" localSheetId="20">'Scout 10'!$A$1:$V$62</definedName>
    <definedName name="_xlnm.Print_Area" localSheetId="21">'Scout 11'!$A$1:$V$62</definedName>
    <definedName name="_xlnm.Print_Area" localSheetId="22">'Scout 12'!$A$1:$V$62</definedName>
    <definedName name="_xlnm.Print_Area" localSheetId="23">'Scout 13'!$A$1:$V$62</definedName>
    <definedName name="_xlnm.Print_Area" localSheetId="24">'Scout 14'!$A$1:$V$62</definedName>
    <definedName name="_xlnm.Print_Area" localSheetId="25">'Scout 15'!$A$1:$V$62</definedName>
    <definedName name="_xlnm.Print_Area" localSheetId="26">'Scout 16'!$A$1:$V$62</definedName>
    <definedName name="_xlnm.Print_Area" localSheetId="27">'Scout 17'!$A$1:$V$62</definedName>
    <definedName name="_xlnm.Print_Area" localSheetId="28">'Scout 18'!$A$1:$V$62</definedName>
    <definedName name="_xlnm.Print_Area" localSheetId="29">'Scout 19'!$A$1:$V$62</definedName>
    <definedName name="_xlnm.Print_Area" localSheetId="12">'Scout 2'!$A$1:$V$62</definedName>
    <definedName name="_xlnm.Print_Area" localSheetId="30">'Scout 20'!$A$1:$V$62</definedName>
    <definedName name="_xlnm.Print_Area" localSheetId="13">'Scout 3'!$A$1:$V$62</definedName>
    <definedName name="_xlnm.Print_Area" localSheetId="14">'Scout 4'!$A$1:$V$62</definedName>
    <definedName name="_xlnm.Print_Area" localSheetId="15">'Scout 5'!$A$1:$V$62</definedName>
    <definedName name="_xlnm.Print_Area" localSheetId="16">'Scout 6'!$A$1:$V$62</definedName>
    <definedName name="_xlnm.Print_Area" localSheetId="17">'Scout 7'!$A$1:$V$62</definedName>
    <definedName name="_xlnm.Print_Area" localSheetId="18">'Scout 8'!$A$1:$V$62</definedName>
    <definedName name="_xlnm.Print_Area" localSheetId="19">'Scout 9'!$A$1:$V$62</definedName>
    <definedName name="_xlnm.Print_Titles" localSheetId="6">Achievements!$1:$4</definedName>
    <definedName name="_xlnm.Print_Titles" localSheetId="2">Attendance!$1:$5</definedName>
    <definedName name="_xlnm.Print_Titles" localSheetId="4">Bobcat!$1:$4</definedName>
    <definedName name="_xlnm.Print_Titles" localSheetId="7">Electives!$1:$4</definedName>
  </definedNames>
  <calcPr calcId="162913"/>
</workbook>
</file>

<file path=xl/calcChain.xml><?xml version="1.0" encoding="utf-8"?>
<calcChain xmlns="http://schemas.openxmlformats.org/spreadsheetml/2006/main">
  <c r="F41" i="79" l="1"/>
  <c r="G41" i="79"/>
  <c r="H41" i="79"/>
  <c r="I41" i="79"/>
  <c r="J41" i="79"/>
  <c r="K41" i="79"/>
  <c r="L41" i="79"/>
  <c r="M41" i="79"/>
  <c r="N41" i="79"/>
  <c r="O41" i="79"/>
  <c r="P41" i="79"/>
  <c r="Q41" i="79"/>
  <c r="R41" i="79"/>
  <c r="S41" i="79"/>
  <c r="T41" i="79"/>
  <c r="U41" i="79"/>
  <c r="V41" i="79"/>
  <c r="W41" i="79"/>
  <c r="X41" i="79"/>
  <c r="F29" i="79"/>
  <c r="G29" i="79"/>
  <c r="H29" i="79"/>
  <c r="I29" i="79"/>
  <c r="J29" i="79"/>
  <c r="K29" i="79"/>
  <c r="L29" i="79"/>
  <c r="M29" i="79"/>
  <c r="N29" i="79"/>
  <c r="O29" i="79"/>
  <c r="P29" i="79"/>
  <c r="Q29" i="79"/>
  <c r="R29" i="79"/>
  <c r="S29" i="79"/>
  <c r="T29" i="79"/>
  <c r="U29" i="79"/>
  <c r="V29" i="79"/>
  <c r="W29" i="79"/>
  <c r="X29" i="79"/>
  <c r="F16" i="79"/>
  <c r="G16" i="79"/>
  <c r="H16" i="79"/>
  <c r="I16" i="79"/>
  <c r="J16" i="79"/>
  <c r="K16" i="79"/>
  <c r="L16" i="79"/>
  <c r="M16" i="79"/>
  <c r="N16" i="79"/>
  <c r="O16" i="79"/>
  <c r="P16" i="79"/>
  <c r="Q16" i="79"/>
  <c r="R16" i="79"/>
  <c r="S16" i="79"/>
  <c r="T16" i="79"/>
  <c r="U16" i="79"/>
  <c r="V16" i="79"/>
  <c r="W16" i="79"/>
  <c r="X16" i="79"/>
  <c r="F10" i="79"/>
  <c r="G10" i="79"/>
  <c r="H10" i="79"/>
  <c r="I10" i="79"/>
  <c r="J10" i="79"/>
  <c r="K10" i="79"/>
  <c r="L10" i="79"/>
  <c r="M10" i="79"/>
  <c r="N10" i="79"/>
  <c r="O10" i="79"/>
  <c r="P10" i="79"/>
  <c r="Q10" i="79"/>
  <c r="R10" i="79"/>
  <c r="S10" i="79"/>
  <c r="T10" i="79"/>
  <c r="U10" i="79"/>
  <c r="V10" i="79"/>
  <c r="W10" i="79"/>
  <c r="X10" i="79"/>
  <c r="F49" i="6" l="1"/>
  <c r="G49" i="6"/>
  <c r="H49" i="6"/>
  <c r="I49" i="6"/>
  <c r="J49" i="6"/>
  <c r="K49" i="6"/>
  <c r="L49" i="6"/>
  <c r="M49" i="6"/>
  <c r="N49" i="6"/>
  <c r="O49" i="6"/>
  <c r="P49" i="6"/>
  <c r="Q49" i="6"/>
  <c r="R49" i="6"/>
  <c r="S49" i="6"/>
  <c r="T49" i="6"/>
  <c r="U49" i="6"/>
  <c r="V49" i="6"/>
  <c r="W49" i="6"/>
  <c r="E49" i="6"/>
  <c r="F35" i="79" l="1"/>
  <c r="G35" i="79"/>
  <c r="H35" i="79"/>
  <c r="I35" i="79"/>
  <c r="J35" i="79"/>
  <c r="K35" i="79"/>
  <c r="L35" i="79"/>
  <c r="M35" i="79"/>
  <c r="N35" i="79"/>
  <c r="O35" i="79"/>
  <c r="P35" i="79"/>
  <c r="Q35" i="79"/>
  <c r="R35" i="79"/>
  <c r="S35" i="79"/>
  <c r="T35" i="79"/>
  <c r="U35" i="79"/>
  <c r="V35" i="79"/>
  <c r="W35" i="79"/>
  <c r="X35" i="79"/>
  <c r="F31" i="78" l="1"/>
  <c r="G31" i="78"/>
  <c r="H31" i="78"/>
  <c r="I31" i="78"/>
  <c r="J31" i="78"/>
  <c r="K31" i="78"/>
  <c r="L31" i="78"/>
  <c r="M31" i="78"/>
  <c r="N31" i="78"/>
  <c r="O31" i="78"/>
  <c r="P31" i="78"/>
  <c r="Q31" i="78"/>
  <c r="R31" i="78"/>
  <c r="S31" i="78"/>
  <c r="T31" i="78"/>
  <c r="U31" i="78"/>
  <c r="V31" i="78"/>
  <c r="W31" i="78"/>
  <c r="X31" i="78"/>
  <c r="F20" i="2" l="1"/>
  <c r="G20" i="2"/>
  <c r="H20" i="2"/>
  <c r="I20" i="2"/>
  <c r="J20" i="2"/>
  <c r="K20" i="2"/>
  <c r="L20" i="2"/>
  <c r="M20" i="2"/>
  <c r="N20" i="2"/>
  <c r="O20" i="2"/>
  <c r="P20" i="2"/>
  <c r="Q20" i="2"/>
  <c r="R20" i="2"/>
  <c r="S20" i="2"/>
  <c r="T20" i="2"/>
  <c r="U20" i="2"/>
  <c r="V20" i="2"/>
  <c r="W20" i="2"/>
  <c r="X20" i="2"/>
  <c r="E20" i="2"/>
  <c r="E11" i="2"/>
  <c r="B31" i="76" l="1"/>
  <c r="B30" i="76"/>
  <c r="B29" i="76"/>
  <c r="B28" i="76"/>
  <c r="B27" i="76"/>
  <c r="B26" i="76"/>
  <c r="B25" i="76"/>
  <c r="B24" i="76"/>
  <c r="B23" i="76"/>
  <c r="B22" i="76"/>
  <c r="B21" i="76"/>
  <c r="B20" i="76"/>
  <c r="B19" i="76"/>
  <c r="B16" i="76"/>
  <c r="B15" i="76"/>
  <c r="B14" i="76"/>
  <c r="B13" i="76"/>
  <c r="B12" i="76"/>
  <c r="B11" i="76"/>
  <c r="B4" i="76"/>
  <c r="B31" i="75"/>
  <c r="B30" i="75"/>
  <c r="B29" i="75"/>
  <c r="B28" i="75"/>
  <c r="B27" i="75"/>
  <c r="B26" i="75"/>
  <c r="B25" i="75"/>
  <c r="B24" i="75"/>
  <c r="B23" i="75"/>
  <c r="B22" i="75"/>
  <c r="B21" i="75"/>
  <c r="B20" i="75"/>
  <c r="B19" i="75"/>
  <c r="B16" i="75"/>
  <c r="B15" i="75"/>
  <c r="B14" i="75"/>
  <c r="B13" i="75"/>
  <c r="B12" i="75"/>
  <c r="B11" i="75"/>
  <c r="B4" i="75"/>
  <c r="B31" i="74"/>
  <c r="B30" i="74"/>
  <c r="B29" i="74"/>
  <c r="B28" i="74"/>
  <c r="B27" i="74"/>
  <c r="B26" i="74"/>
  <c r="B25" i="74"/>
  <c r="B24" i="74"/>
  <c r="B23" i="74"/>
  <c r="B22" i="74"/>
  <c r="B21" i="74"/>
  <c r="B20" i="74"/>
  <c r="B19" i="74"/>
  <c r="B16" i="74"/>
  <c r="B15" i="74"/>
  <c r="B14" i="74"/>
  <c r="B13" i="74"/>
  <c r="B12" i="74"/>
  <c r="B11" i="74"/>
  <c r="B4" i="74"/>
  <c r="B31" i="73"/>
  <c r="B30" i="73"/>
  <c r="B29" i="73"/>
  <c r="B28" i="73"/>
  <c r="B27" i="73"/>
  <c r="B26" i="73"/>
  <c r="B25" i="73"/>
  <c r="B24" i="73"/>
  <c r="B23" i="73"/>
  <c r="B22" i="73"/>
  <c r="B21" i="73"/>
  <c r="B20" i="73"/>
  <c r="B19" i="73"/>
  <c r="B16" i="73"/>
  <c r="B15" i="73"/>
  <c r="B14" i="73"/>
  <c r="B13" i="73"/>
  <c r="B12" i="73"/>
  <c r="B11" i="73"/>
  <c r="B4" i="73"/>
  <c r="B31" i="72"/>
  <c r="B30" i="72"/>
  <c r="B29" i="72"/>
  <c r="B28" i="72"/>
  <c r="B27" i="72"/>
  <c r="B26" i="72"/>
  <c r="B25" i="72"/>
  <c r="B24" i="72"/>
  <c r="B23" i="72"/>
  <c r="B22" i="72"/>
  <c r="B21" i="72"/>
  <c r="B20" i="72"/>
  <c r="B19" i="72"/>
  <c r="B16" i="72"/>
  <c r="B15" i="72"/>
  <c r="B14" i="72"/>
  <c r="B13" i="72"/>
  <c r="B12" i="72"/>
  <c r="B11" i="72"/>
  <c r="B4" i="72"/>
  <c r="B31" i="65"/>
  <c r="B30" i="65"/>
  <c r="B29" i="65"/>
  <c r="B28" i="65"/>
  <c r="B27" i="65"/>
  <c r="B26" i="65"/>
  <c r="B25" i="65"/>
  <c r="B24" i="65"/>
  <c r="B23" i="65"/>
  <c r="B22" i="65"/>
  <c r="B21" i="65"/>
  <c r="B20" i="65"/>
  <c r="B19" i="65"/>
  <c r="B16" i="65"/>
  <c r="B15" i="65"/>
  <c r="B14" i="65"/>
  <c r="B13" i="65"/>
  <c r="B12" i="65"/>
  <c r="B11" i="65"/>
  <c r="B4" i="65"/>
  <c r="B31" i="64"/>
  <c r="B30" i="64"/>
  <c r="B29" i="64"/>
  <c r="B28" i="64"/>
  <c r="B27" i="64"/>
  <c r="B26" i="64"/>
  <c r="B25" i="64"/>
  <c r="B24" i="64"/>
  <c r="B23" i="64"/>
  <c r="B22" i="64"/>
  <c r="B21" i="64"/>
  <c r="B20" i="64"/>
  <c r="B19" i="64"/>
  <c r="B16" i="64"/>
  <c r="B15" i="64"/>
  <c r="B14" i="64"/>
  <c r="B13" i="64"/>
  <c r="B12" i="64"/>
  <c r="B11" i="64"/>
  <c r="B4" i="64"/>
  <c r="B31" i="63"/>
  <c r="B30" i="63"/>
  <c r="B29" i="63"/>
  <c r="B28" i="63"/>
  <c r="B27" i="63"/>
  <c r="B26" i="63"/>
  <c r="B25" i="63"/>
  <c r="B24" i="63"/>
  <c r="B23" i="63"/>
  <c r="B22" i="63"/>
  <c r="B21" i="63"/>
  <c r="B20" i="63"/>
  <c r="B19" i="63"/>
  <c r="B16" i="63"/>
  <c r="B15" i="63"/>
  <c r="B14" i="63"/>
  <c r="B13" i="63"/>
  <c r="B12" i="63"/>
  <c r="B11" i="63"/>
  <c r="B4" i="63"/>
  <c r="B31" i="62"/>
  <c r="B30" i="62"/>
  <c r="B29" i="62"/>
  <c r="B28" i="62"/>
  <c r="B27" i="62"/>
  <c r="B26" i="62"/>
  <c r="B25" i="62"/>
  <c r="B24" i="62"/>
  <c r="B23" i="62"/>
  <c r="B22" i="62"/>
  <c r="B21" i="62"/>
  <c r="B20" i="62"/>
  <c r="B19" i="62"/>
  <c r="B16" i="62"/>
  <c r="B15" i="62"/>
  <c r="B14" i="62"/>
  <c r="B13" i="62"/>
  <c r="B12" i="62"/>
  <c r="B11" i="62"/>
  <c r="B4" i="62"/>
  <c r="B31" i="61"/>
  <c r="B30" i="61"/>
  <c r="B29" i="61"/>
  <c r="B28" i="61"/>
  <c r="B27" i="61"/>
  <c r="B26" i="61"/>
  <c r="B25" i="61"/>
  <c r="B24" i="61"/>
  <c r="B23" i="61"/>
  <c r="B22" i="61"/>
  <c r="B21" i="61"/>
  <c r="B20" i="61"/>
  <c r="B19" i="61"/>
  <c r="B16" i="61"/>
  <c r="B15" i="61"/>
  <c r="B14" i="61"/>
  <c r="B13" i="61"/>
  <c r="B12" i="61"/>
  <c r="B11" i="61"/>
  <c r="B4" i="61"/>
  <c r="B31" i="60"/>
  <c r="B30" i="60"/>
  <c r="B29" i="60"/>
  <c r="B28" i="60"/>
  <c r="B27" i="60"/>
  <c r="B26" i="60"/>
  <c r="B25" i="60"/>
  <c r="B24" i="60"/>
  <c r="B23" i="60"/>
  <c r="B22" i="60"/>
  <c r="B21" i="60"/>
  <c r="B20" i="60"/>
  <c r="B19" i="60"/>
  <c r="B16" i="60"/>
  <c r="B15" i="60"/>
  <c r="B14" i="60"/>
  <c r="B13" i="60"/>
  <c r="B12" i="60"/>
  <c r="B11" i="60"/>
  <c r="B4" i="60"/>
  <c r="B31" i="59"/>
  <c r="B30" i="59"/>
  <c r="B29" i="59"/>
  <c r="B28" i="59"/>
  <c r="B27" i="59"/>
  <c r="B26" i="59"/>
  <c r="B25" i="59"/>
  <c r="B24" i="59"/>
  <c r="B23" i="59"/>
  <c r="B22" i="59"/>
  <c r="B21" i="59"/>
  <c r="B20" i="59"/>
  <c r="B19" i="59"/>
  <c r="B16" i="59"/>
  <c r="B15" i="59"/>
  <c r="B14" i="59"/>
  <c r="B13" i="59"/>
  <c r="B12" i="59"/>
  <c r="B11" i="59"/>
  <c r="B4" i="59"/>
  <c r="B31" i="58"/>
  <c r="B30" i="58"/>
  <c r="B29" i="58"/>
  <c r="B28" i="58"/>
  <c r="B27" i="58"/>
  <c r="B26" i="58"/>
  <c r="B25" i="58"/>
  <c r="B24" i="58"/>
  <c r="B23" i="58"/>
  <c r="B22" i="58"/>
  <c r="B21" i="58"/>
  <c r="B20" i="58"/>
  <c r="B19" i="58"/>
  <c r="B16" i="58"/>
  <c r="B15" i="58"/>
  <c r="B14" i="58"/>
  <c r="B13" i="58"/>
  <c r="B12" i="58"/>
  <c r="B11" i="58"/>
  <c r="B4" i="58"/>
  <c r="B31" i="44"/>
  <c r="B30" i="44"/>
  <c r="B29" i="44"/>
  <c r="B28" i="44"/>
  <c r="B27" i="44"/>
  <c r="B26" i="44"/>
  <c r="B25" i="44"/>
  <c r="B24" i="44"/>
  <c r="B23" i="44"/>
  <c r="B22" i="44"/>
  <c r="B21" i="44"/>
  <c r="B20" i="44"/>
  <c r="B19" i="44"/>
  <c r="B16" i="44"/>
  <c r="B15" i="44"/>
  <c r="B14" i="44"/>
  <c r="B13" i="44"/>
  <c r="B12" i="44"/>
  <c r="B11" i="44"/>
  <c r="B4" i="44"/>
  <c r="B31" i="43"/>
  <c r="B30" i="43"/>
  <c r="B29" i="43"/>
  <c r="B28" i="43"/>
  <c r="B27" i="43"/>
  <c r="B26" i="43"/>
  <c r="B25" i="43"/>
  <c r="B24" i="43"/>
  <c r="B23" i="43"/>
  <c r="B22" i="43"/>
  <c r="B21" i="43"/>
  <c r="B20" i="43"/>
  <c r="B19" i="43"/>
  <c r="B16" i="43"/>
  <c r="B15" i="43"/>
  <c r="B14" i="43"/>
  <c r="B13" i="43"/>
  <c r="B12" i="43"/>
  <c r="B11" i="43"/>
  <c r="B4" i="43"/>
  <c r="B31" i="42"/>
  <c r="B30" i="42"/>
  <c r="B29" i="42"/>
  <c r="B28" i="42"/>
  <c r="B27" i="42"/>
  <c r="B26" i="42"/>
  <c r="B25" i="42"/>
  <c r="B24" i="42"/>
  <c r="B23" i="42"/>
  <c r="B22" i="42"/>
  <c r="B21" i="42"/>
  <c r="B20" i="42"/>
  <c r="B19" i="42"/>
  <c r="B16" i="42"/>
  <c r="B15" i="42"/>
  <c r="B14" i="42"/>
  <c r="B13" i="42"/>
  <c r="B12" i="42"/>
  <c r="B11" i="42"/>
  <c r="B4" i="42"/>
  <c r="B31" i="41"/>
  <c r="B30" i="41"/>
  <c r="B29" i="41"/>
  <c r="B28" i="41"/>
  <c r="B27" i="41"/>
  <c r="B26" i="41"/>
  <c r="B25" i="41"/>
  <c r="B24" i="41"/>
  <c r="B23" i="41"/>
  <c r="B22" i="41"/>
  <c r="B21" i="41"/>
  <c r="B20" i="41"/>
  <c r="B19" i="41"/>
  <c r="B16" i="41"/>
  <c r="B15" i="41"/>
  <c r="B14" i="41"/>
  <c r="B13" i="41"/>
  <c r="B12" i="41"/>
  <c r="B11" i="41"/>
  <c r="B4" i="41"/>
  <c r="B31" i="40"/>
  <c r="B30" i="40"/>
  <c r="B29" i="40"/>
  <c r="B28" i="40"/>
  <c r="B27" i="40"/>
  <c r="B26" i="40"/>
  <c r="B25" i="40"/>
  <c r="B24" i="40"/>
  <c r="B23" i="40"/>
  <c r="B22" i="40"/>
  <c r="B21" i="40"/>
  <c r="B20" i="40"/>
  <c r="B19" i="40"/>
  <c r="B16" i="40"/>
  <c r="B15" i="40"/>
  <c r="B14" i="40"/>
  <c r="B13" i="40"/>
  <c r="B12" i="40"/>
  <c r="B11" i="40"/>
  <c r="B4" i="40"/>
  <c r="N51" i="40"/>
  <c r="N43" i="40"/>
  <c r="I43" i="40"/>
  <c r="N38" i="40"/>
  <c r="D37" i="40"/>
  <c r="I36" i="40"/>
  <c r="D30" i="40"/>
  <c r="N28" i="40"/>
  <c r="I28" i="40"/>
  <c r="D24" i="40"/>
  <c r="N19" i="40"/>
  <c r="I19" i="40"/>
  <c r="D18" i="40"/>
  <c r="N13" i="40"/>
  <c r="I12" i="40"/>
  <c r="D10" i="40"/>
  <c r="N4" i="40"/>
  <c r="I4" i="40"/>
  <c r="D4" i="40"/>
  <c r="N51" i="41"/>
  <c r="N43" i="41"/>
  <c r="I43" i="41"/>
  <c r="N38" i="41"/>
  <c r="D37" i="41"/>
  <c r="I36" i="41"/>
  <c r="D30" i="41"/>
  <c r="N28" i="41"/>
  <c r="I28" i="41"/>
  <c r="D24" i="41"/>
  <c r="N19" i="41"/>
  <c r="I19" i="41"/>
  <c r="D18" i="41"/>
  <c r="N13" i="41"/>
  <c r="I12" i="41"/>
  <c r="D10" i="41"/>
  <c r="N4" i="41"/>
  <c r="I4" i="41"/>
  <c r="D4" i="41"/>
  <c r="B31" i="39"/>
  <c r="B30" i="39"/>
  <c r="B29" i="39"/>
  <c r="B28" i="39"/>
  <c r="B27" i="39"/>
  <c r="B26" i="39"/>
  <c r="B25" i="39"/>
  <c r="B24" i="39"/>
  <c r="B23" i="39"/>
  <c r="B22" i="39"/>
  <c r="B21" i="39"/>
  <c r="B20" i="39"/>
  <c r="B19" i="39"/>
  <c r="B16" i="39"/>
  <c r="B15" i="39"/>
  <c r="B14" i="39"/>
  <c r="B13" i="39"/>
  <c r="B12" i="39"/>
  <c r="B11" i="39"/>
  <c r="B4" i="39"/>
  <c r="N51" i="5"/>
  <c r="N43" i="5"/>
  <c r="N38" i="5"/>
  <c r="N28" i="5"/>
  <c r="N19" i="5"/>
  <c r="N13" i="5"/>
  <c r="N4" i="5"/>
  <c r="I43" i="5"/>
  <c r="I36" i="5"/>
  <c r="I28" i="5"/>
  <c r="I19" i="5"/>
  <c r="I12" i="5"/>
  <c r="I4" i="5"/>
  <c r="D37" i="5"/>
  <c r="D30" i="5"/>
  <c r="D24" i="5"/>
  <c r="D18" i="5"/>
  <c r="D10" i="5"/>
  <c r="D4" i="5"/>
  <c r="T3" i="76" l="1"/>
  <c r="T3" i="75"/>
  <c r="T3" i="74"/>
  <c r="T3" i="73"/>
  <c r="T3" i="72"/>
  <c r="T3" i="65"/>
  <c r="T3" i="64"/>
  <c r="T3" i="63"/>
  <c r="T3" i="62"/>
  <c r="T3" i="61"/>
  <c r="T3" i="60"/>
  <c r="T3" i="59"/>
  <c r="T3" i="58"/>
  <c r="T3" i="44"/>
  <c r="T3" i="43"/>
  <c r="T3" i="42"/>
  <c r="T3" i="41"/>
  <c r="T3" i="40"/>
  <c r="T3" i="39"/>
  <c r="T3" i="5"/>
  <c r="L334" i="76" l="1"/>
  <c r="L333" i="76"/>
  <c r="G87" i="76"/>
  <c r="G86" i="76"/>
  <c r="V62" i="76"/>
  <c r="V61" i="76"/>
  <c r="V60" i="76"/>
  <c r="V58" i="76"/>
  <c r="V57" i="76"/>
  <c r="V56" i="76"/>
  <c r="V55" i="76"/>
  <c r="Q55" i="76"/>
  <c r="V54" i="76"/>
  <c r="Q54" i="76"/>
  <c r="V53" i="76"/>
  <c r="Q53" i="76"/>
  <c r="V52" i="76"/>
  <c r="Q52" i="76"/>
  <c r="V51" i="76"/>
  <c r="Q51" i="76"/>
  <c r="L51" i="76"/>
  <c r="V50" i="76"/>
  <c r="L50" i="76"/>
  <c r="V49" i="76"/>
  <c r="Q49" i="76"/>
  <c r="L49" i="76"/>
  <c r="V48" i="76"/>
  <c r="Q48" i="76"/>
  <c r="L48" i="76"/>
  <c r="V47" i="76"/>
  <c r="Q47" i="76"/>
  <c r="L47" i="76"/>
  <c r="V46" i="76"/>
  <c r="Q46" i="76"/>
  <c r="L46" i="76"/>
  <c r="V45" i="76"/>
  <c r="Q45" i="76"/>
  <c r="L45" i="76"/>
  <c r="G45" i="76"/>
  <c r="V44" i="76"/>
  <c r="Q44" i="76"/>
  <c r="L44" i="76"/>
  <c r="G44" i="76"/>
  <c r="V43" i="76"/>
  <c r="Q43" i="76"/>
  <c r="L43" i="76"/>
  <c r="G43" i="76"/>
  <c r="V42" i="76"/>
  <c r="G42" i="76"/>
  <c r="V41" i="76"/>
  <c r="Q41" i="76"/>
  <c r="L41" i="76"/>
  <c r="G41" i="76"/>
  <c r="V40" i="76"/>
  <c r="Q40" i="76"/>
  <c r="L40" i="76"/>
  <c r="G40" i="76"/>
  <c r="V39" i="76"/>
  <c r="Q39" i="76"/>
  <c r="L39" i="76"/>
  <c r="G39" i="76"/>
  <c r="Q38" i="76"/>
  <c r="L38" i="76"/>
  <c r="G38" i="76"/>
  <c r="V37" i="76"/>
  <c r="L37" i="76"/>
  <c r="G37" i="76"/>
  <c r="V36" i="76"/>
  <c r="Q36" i="76"/>
  <c r="L36" i="76"/>
  <c r="V35" i="76"/>
  <c r="Q35" i="76"/>
  <c r="G35" i="76"/>
  <c r="V34" i="76"/>
  <c r="Q34" i="76"/>
  <c r="L34" i="76"/>
  <c r="G34" i="76"/>
  <c r="V33" i="76"/>
  <c r="Q33" i="76"/>
  <c r="L33" i="76"/>
  <c r="G33" i="76"/>
  <c r="Q32" i="76"/>
  <c r="L32" i="76"/>
  <c r="G32" i="76"/>
  <c r="Q31" i="76"/>
  <c r="L31" i="76"/>
  <c r="G31" i="76"/>
  <c r="Q30" i="76"/>
  <c r="L30" i="76"/>
  <c r="G30" i="76"/>
  <c r="Q29" i="76"/>
  <c r="L29" i="76"/>
  <c r="Q28" i="76"/>
  <c r="L28" i="76"/>
  <c r="G28" i="76"/>
  <c r="V27" i="76"/>
  <c r="L27" i="76"/>
  <c r="G27" i="76"/>
  <c r="V26" i="76"/>
  <c r="Q26" i="76"/>
  <c r="L26" i="76"/>
  <c r="G26" i="76"/>
  <c r="V25" i="76"/>
  <c r="Q25" i="76"/>
  <c r="L25" i="76"/>
  <c r="G25" i="76"/>
  <c r="V24" i="76"/>
  <c r="Q24" i="76"/>
  <c r="L24" i="76"/>
  <c r="G24" i="76"/>
  <c r="V23" i="76"/>
  <c r="Q23" i="76"/>
  <c r="L23" i="76"/>
  <c r="V22" i="76"/>
  <c r="Q22" i="76"/>
  <c r="L22" i="76"/>
  <c r="G22" i="76"/>
  <c r="V21" i="76"/>
  <c r="Q21" i="76"/>
  <c r="L21" i="76"/>
  <c r="G21" i="76"/>
  <c r="V20" i="76"/>
  <c r="Q20" i="76"/>
  <c r="L20" i="76"/>
  <c r="G20" i="76"/>
  <c r="V19" i="76"/>
  <c r="Q19" i="76"/>
  <c r="L19" i="76"/>
  <c r="G19" i="76"/>
  <c r="V18" i="76"/>
  <c r="L18" i="76"/>
  <c r="G18" i="76"/>
  <c r="V17" i="76"/>
  <c r="Q17" i="76"/>
  <c r="L17" i="76"/>
  <c r="V16" i="76"/>
  <c r="Q16" i="76"/>
  <c r="L16" i="76"/>
  <c r="G16" i="76"/>
  <c r="V15" i="76"/>
  <c r="Q15" i="76"/>
  <c r="L15" i="76"/>
  <c r="G15" i="76"/>
  <c r="V14" i="76"/>
  <c r="Q14" i="76"/>
  <c r="L14" i="76"/>
  <c r="G14" i="76"/>
  <c r="V13" i="76"/>
  <c r="Q13" i="76"/>
  <c r="L13" i="76"/>
  <c r="G13" i="76"/>
  <c r="V12" i="76"/>
  <c r="L12" i="76"/>
  <c r="G12" i="76"/>
  <c r="V11" i="76"/>
  <c r="Q11" i="76"/>
  <c r="G11" i="76"/>
  <c r="Q10" i="76"/>
  <c r="L10" i="76"/>
  <c r="G10" i="76"/>
  <c r="V9" i="76"/>
  <c r="Q9" i="76"/>
  <c r="L9" i="76"/>
  <c r="G9" i="76"/>
  <c r="V8" i="76"/>
  <c r="Q8" i="76"/>
  <c r="L8" i="76"/>
  <c r="G8" i="76"/>
  <c r="V7" i="76"/>
  <c r="Q7" i="76"/>
  <c r="L7" i="76"/>
  <c r="G7" i="76"/>
  <c r="V6" i="76"/>
  <c r="Q6" i="76"/>
  <c r="L6" i="76"/>
  <c r="G6" i="76"/>
  <c r="V5" i="76"/>
  <c r="Q5" i="76"/>
  <c r="L5" i="76"/>
  <c r="G5" i="76"/>
  <c r="V4" i="76"/>
  <c r="Q4" i="76"/>
  <c r="L4" i="76"/>
  <c r="G4" i="76"/>
  <c r="L334" i="75"/>
  <c r="L333" i="75"/>
  <c r="G87" i="75"/>
  <c r="G86" i="75"/>
  <c r="V62" i="75"/>
  <c r="V61" i="75"/>
  <c r="V60" i="75"/>
  <c r="V58" i="75"/>
  <c r="V57" i="75"/>
  <c r="V56" i="75"/>
  <c r="V55" i="75"/>
  <c r="Q55" i="75"/>
  <c r="V54" i="75"/>
  <c r="Q54" i="75"/>
  <c r="V53" i="75"/>
  <c r="Q53" i="75"/>
  <c r="V52" i="75"/>
  <c r="Q52" i="75"/>
  <c r="V51" i="75"/>
  <c r="Q51" i="75"/>
  <c r="L51" i="75"/>
  <c r="V50" i="75"/>
  <c r="L50" i="75"/>
  <c r="V49" i="75"/>
  <c r="Q49" i="75"/>
  <c r="L49" i="75"/>
  <c r="V48" i="75"/>
  <c r="Q48" i="75"/>
  <c r="L48" i="75"/>
  <c r="V47" i="75"/>
  <c r="Q47" i="75"/>
  <c r="L47" i="75"/>
  <c r="V46" i="75"/>
  <c r="Q46" i="75"/>
  <c r="L46" i="75"/>
  <c r="V45" i="75"/>
  <c r="Q45" i="75"/>
  <c r="L45" i="75"/>
  <c r="G45" i="75"/>
  <c r="V44" i="75"/>
  <c r="Q44" i="75"/>
  <c r="L44" i="75"/>
  <c r="G44" i="75"/>
  <c r="V43" i="75"/>
  <c r="Q43" i="75"/>
  <c r="L43" i="75"/>
  <c r="G43" i="75"/>
  <c r="V42" i="75"/>
  <c r="G42" i="75"/>
  <c r="V41" i="75"/>
  <c r="Q41" i="75"/>
  <c r="L41" i="75"/>
  <c r="G41" i="75"/>
  <c r="V40" i="75"/>
  <c r="Q40" i="75"/>
  <c r="L40" i="75"/>
  <c r="G40" i="75"/>
  <c r="V39" i="75"/>
  <c r="Q39" i="75"/>
  <c r="L39" i="75"/>
  <c r="G39" i="75"/>
  <c r="Q38" i="75"/>
  <c r="L38" i="75"/>
  <c r="G38" i="75"/>
  <c r="V37" i="75"/>
  <c r="L37" i="75"/>
  <c r="G37" i="75"/>
  <c r="V36" i="75"/>
  <c r="Q36" i="75"/>
  <c r="L36" i="75"/>
  <c r="V35" i="75"/>
  <c r="Q35" i="75"/>
  <c r="G35" i="75"/>
  <c r="V34" i="75"/>
  <c r="Q34" i="75"/>
  <c r="L34" i="75"/>
  <c r="G34" i="75"/>
  <c r="V33" i="75"/>
  <c r="Q33" i="75"/>
  <c r="L33" i="75"/>
  <c r="G33" i="75"/>
  <c r="Q32" i="75"/>
  <c r="L32" i="75"/>
  <c r="G32" i="75"/>
  <c r="Q31" i="75"/>
  <c r="L31" i="75"/>
  <c r="G31" i="75"/>
  <c r="Q30" i="75"/>
  <c r="L30" i="75"/>
  <c r="G30" i="75"/>
  <c r="Q29" i="75"/>
  <c r="L29" i="75"/>
  <c r="Q28" i="75"/>
  <c r="L28" i="75"/>
  <c r="G28" i="75"/>
  <c r="V27" i="75"/>
  <c r="L27" i="75"/>
  <c r="G27" i="75"/>
  <c r="V26" i="75"/>
  <c r="Q26" i="75"/>
  <c r="L26" i="75"/>
  <c r="G26" i="75"/>
  <c r="V25" i="75"/>
  <c r="Q25" i="75"/>
  <c r="L25" i="75"/>
  <c r="G25" i="75"/>
  <c r="V24" i="75"/>
  <c r="Q24" i="75"/>
  <c r="L24" i="75"/>
  <c r="G24" i="75"/>
  <c r="V23" i="75"/>
  <c r="Q23" i="75"/>
  <c r="L23" i="75"/>
  <c r="V22" i="75"/>
  <c r="Q22" i="75"/>
  <c r="L22" i="75"/>
  <c r="G22" i="75"/>
  <c r="V21" i="75"/>
  <c r="Q21" i="75"/>
  <c r="L21" i="75"/>
  <c r="G21" i="75"/>
  <c r="V20" i="75"/>
  <c r="Q20" i="75"/>
  <c r="L20" i="75"/>
  <c r="G20" i="75"/>
  <c r="V19" i="75"/>
  <c r="Q19" i="75"/>
  <c r="L19" i="75"/>
  <c r="G19" i="75"/>
  <c r="V18" i="75"/>
  <c r="L18" i="75"/>
  <c r="G18" i="75"/>
  <c r="V17" i="75"/>
  <c r="Q17" i="75"/>
  <c r="L17" i="75"/>
  <c r="V16" i="75"/>
  <c r="Q16" i="75"/>
  <c r="L16" i="75"/>
  <c r="G16" i="75"/>
  <c r="V15" i="75"/>
  <c r="Q15" i="75"/>
  <c r="L15" i="75"/>
  <c r="G15" i="75"/>
  <c r="V14" i="75"/>
  <c r="Q14" i="75"/>
  <c r="L14" i="75"/>
  <c r="G14" i="75"/>
  <c r="V13" i="75"/>
  <c r="Q13" i="75"/>
  <c r="L13" i="75"/>
  <c r="G13" i="75"/>
  <c r="V12" i="75"/>
  <c r="L12" i="75"/>
  <c r="G12" i="75"/>
  <c r="V11" i="75"/>
  <c r="Q11" i="75"/>
  <c r="G11" i="75"/>
  <c r="Q10" i="75"/>
  <c r="L10" i="75"/>
  <c r="G10" i="75"/>
  <c r="V9" i="75"/>
  <c r="Q9" i="75"/>
  <c r="L9" i="75"/>
  <c r="G9" i="75"/>
  <c r="V8" i="75"/>
  <c r="Q8" i="75"/>
  <c r="L8" i="75"/>
  <c r="G8" i="75"/>
  <c r="V7" i="75"/>
  <c r="Q7" i="75"/>
  <c r="L7" i="75"/>
  <c r="G7" i="75"/>
  <c r="V6" i="75"/>
  <c r="Q6" i="75"/>
  <c r="L6" i="75"/>
  <c r="G6" i="75"/>
  <c r="V5" i="75"/>
  <c r="Q5" i="75"/>
  <c r="L5" i="75"/>
  <c r="G5" i="75"/>
  <c r="V4" i="75"/>
  <c r="Q4" i="75"/>
  <c r="L4" i="75"/>
  <c r="G4" i="75"/>
  <c r="L334" i="74"/>
  <c r="L333" i="74"/>
  <c r="G87" i="74"/>
  <c r="G86" i="74"/>
  <c r="V62" i="74"/>
  <c r="V61" i="74"/>
  <c r="V60" i="74"/>
  <c r="V59" i="74"/>
  <c r="V58" i="74"/>
  <c r="V57" i="74"/>
  <c r="V56" i="74"/>
  <c r="V55" i="74"/>
  <c r="Q55" i="74"/>
  <c r="V54" i="74"/>
  <c r="Q54" i="74"/>
  <c r="V53" i="74"/>
  <c r="Q53" i="74"/>
  <c r="V52" i="74"/>
  <c r="Q52" i="74"/>
  <c r="V51" i="74"/>
  <c r="Q51" i="74"/>
  <c r="L51" i="74"/>
  <c r="V50" i="74"/>
  <c r="L50" i="74"/>
  <c r="V49" i="74"/>
  <c r="Q49" i="74"/>
  <c r="L49" i="74"/>
  <c r="V48" i="74"/>
  <c r="Q48" i="74"/>
  <c r="L48" i="74"/>
  <c r="V47" i="74"/>
  <c r="Q47" i="74"/>
  <c r="L47" i="74"/>
  <c r="V46" i="74"/>
  <c r="Q46" i="74"/>
  <c r="L46" i="74"/>
  <c r="V45" i="74"/>
  <c r="Q45" i="74"/>
  <c r="L45" i="74"/>
  <c r="G45" i="74"/>
  <c r="V44" i="74"/>
  <c r="Q44" i="74"/>
  <c r="L44" i="74"/>
  <c r="G44" i="74"/>
  <c r="V43" i="74"/>
  <c r="Q43" i="74"/>
  <c r="L43" i="74"/>
  <c r="G43" i="74"/>
  <c r="V42" i="74"/>
  <c r="G42" i="74"/>
  <c r="V41" i="74"/>
  <c r="Q41" i="74"/>
  <c r="L41" i="74"/>
  <c r="G41" i="74"/>
  <c r="V40" i="74"/>
  <c r="Q40" i="74"/>
  <c r="L40" i="74"/>
  <c r="G40" i="74"/>
  <c r="V39" i="74"/>
  <c r="Q39" i="74"/>
  <c r="L39" i="74"/>
  <c r="G39" i="74"/>
  <c r="Q38" i="74"/>
  <c r="L38" i="74"/>
  <c r="G38" i="74"/>
  <c r="V37" i="74"/>
  <c r="L37" i="74"/>
  <c r="G37" i="74"/>
  <c r="V36" i="74"/>
  <c r="Q36" i="74"/>
  <c r="L36" i="74"/>
  <c r="V35" i="74"/>
  <c r="Q35" i="74"/>
  <c r="G35" i="74"/>
  <c r="V34" i="74"/>
  <c r="Q34" i="74"/>
  <c r="L34" i="74"/>
  <c r="G34" i="74"/>
  <c r="V33" i="74"/>
  <c r="Q33" i="74"/>
  <c r="L33" i="74"/>
  <c r="G33" i="74"/>
  <c r="Q32" i="74"/>
  <c r="L32" i="74"/>
  <c r="G32" i="74"/>
  <c r="Q31" i="74"/>
  <c r="L31" i="74"/>
  <c r="G31" i="74"/>
  <c r="Q30" i="74"/>
  <c r="L30" i="74"/>
  <c r="G30" i="74"/>
  <c r="Q29" i="74"/>
  <c r="L29" i="74"/>
  <c r="Q28" i="74"/>
  <c r="L28" i="74"/>
  <c r="G28" i="74"/>
  <c r="V27" i="74"/>
  <c r="L27" i="74"/>
  <c r="G27" i="74"/>
  <c r="V26" i="74"/>
  <c r="Q26" i="74"/>
  <c r="L26" i="74"/>
  <c r="G26" i="74"/>
  <c r="V25" i="74"/>
  <c r="Q25" i="74"/>
  <c r="L25" i="74"/>
  <c r="G25" i="74"/>
  <c r="V24" i="74"/>
  <c r="Q24" i="74"/>
  <c r="L24" i="74"/>
  <c r="G24" i="74"/>
  <c r="V23" i="74"/>
  <c r="Q23" i="74"/>
  <c r="L23" i="74"/>
  <c r="V22" i="74"/>
  <c r="Q22" i="74"/>
  <c r="L22" i="74"/>
  <c r="G22" i="74"/>
  <c r="V21" i="74"/>
  <c r="Q21" i="74"/>
  <c r="L21" i="74"/>
  <c r="G21" i="74"/>
  <c r="V20" i="74"/>
  <c r="Q20" i="74"/>
  <c r="L20" i="74"/>
  <c r="G20" i="74"/>
  <c r="V19" i="74"/>
  <c r="Q19" i="74"/>
  <c r="L19" i="74"/>
  <c r="G19" i="74"/>
  <c r="V18" i="74"/>
  <c r="L18" i="74"/>
  <c r="G18" i="74"/>
  <c r="V17" i="74"/>
  <c r="Q17" i="74"/>
  <c r="L17" i="74"/>
  <c r="V16" i="74"/>
  <c r="Q16" i="74"/>
  <c r="L16" i="74"/>
  <c r="G16" i="74"/>
  <c r="V15" i="74"/>
  <c r="Q15" i="74"/>
  <c r="L15" i="74"/>
  <c r="G15" i="74"/>
  <c r="V14" i="74"/>
  <c r="Q14" i="74"/>
  <c r="L14" i="74"/>
  <c r="G14" i="74"/>
  <c r="V13" i="74"/>
  <c r="Q13" i="74"/>
  <c r="L13" i="74"/>
  <c r="G13" i="74"/>
  <c r="V12" i="74"/>
  <c r="L12" i="74"/>
  <c r="G12" i="74"/>
  <c r="V11" i="74"/>
  <c r="Q11" i="74"/>
  <c r="G11" i="74"/>
  <c r="Q10" i="74"/>
  <c r="L10" i="74"/>
  <c r="G10" i="74"/>
  <c r="V9" i="74"/>
  <c r="Q9" i="74"/>
  <c r="L9" i="74"/>
  <c r="G9" i="74"/>
  <c r="V8" i="74"/>
  <c r="Q8" i="74"/>
  <c r="L8" i="74"/>
  <c r="G8" i="74"/>
  <c r="V7" i="74"/>
  <c r="Q7" i="74"/>
  <c r="L7" i="74"/>
  <c r="G7" i="74"/>
  <c r="V6" i="74"/>
  <c r="Q6" i="74"/>
  <c r="L6" i="74"/>
  <c r="G6" i="74"/>
  <c r="V5" i="74"/>
  <c r="Q5" i="74"/>
  <c r="L5" i="74"/>
  <c r="G5" i="74"/>
  <c r="V4" i="74"/>
  <c r="Q4" i="74"/>
  <c r="L4" i="74"/>
  <c r="G4" i="74"/>
  <c r="L334" i="73"/>
  <c r="L333" i="73"/>
  <c r="G87" i="73"/>
  <c r="G86" i="73"/>
  <c r="V62" i="73"/>
  <c r="V61" i="73"/>
  <c r="V60" i="73"/>
  <c r="V58" i="73"/>
  <c r="V57" i="73"/>
  <c r="V56" i="73"/>
  <c r="V55" i="73"/>
  <c r="Q55" i="73"/>
  <c r="V54" i="73"/>
  <c r="Q54" i="73"/>
  <c r="V53" i="73"/>
  <c r="Q53" i="73"/>
  <c r="V52" i="73"/>
  <c r="Q52" i="73"/>
  <c r="V51" i="73"/>
  <c r="Q51" i="73"/>
  <c r="L51" i="73"/>
  <c r="V50" i="73"/>
  <c r="L50" i="73"/>
  <c r="V49" i="73"/>
  <c r="Q49" i="73"/>
  <c r="L49" i="73"/>
  <c r="V48" i="73"/>
  <c r="Q48" i="73"/>
  <c r="L48" i="73"/>
  <c r="V47" i="73"/>
  <c r="Q47" i="73"/>
  <c r="L47" i="73"/>
  <c r="V46" i="73"/>
  <c r="Q46" i="73"/>
  <c r="L46" i="73"/>
  <c r="V45" i="73"/>
  <c r="Q45" i="73"/>
  <c r="L45" i="73"/>
  <c r="G45" i="73"/>
  <c r="V44" i="73"/>
  <c r="Q44" i="73"/>
  <c r="L44" i="73"/>
  <c r="G44" i="73"/>
  <c r="V43" i="73"/>
  <c r="Q43" i="73"/>
  <c r="L43" i="73"/>
  <c r="G43" i="73"/>
  <c r="V42" i="73"/>
  <c r="G42" i="73"/>
  <c r="V41" i="73"/>
  <c r="Q41" i="73"/>
  <c r="L41" i="73"/>
  <c r="G41" i="73"/>
  <c r="V40" i="73"/>
  <c r="Q40" i="73"/>
  <c r="L40" i="73"/>
  <c r="G40" i="73"/>
  <c r="V39" i="73"/>
  <c r="Q39" i="73"/>
  <c r="L39" i="73"/>
  <c r="G39" i="73"/>
  <c r="Q38" i="73"/>
  <c r="L38" i="73"/>
  <c r="G38" i="73"/>
  <c r="V37" i="73"/>
  <c r="L37" i="73"/>
  <c r="G37" i="73"/>
  <c r="V36" i="73"/>
  <c r="Q36" i="73"/>
  <c r="L36" i="73"/>
  <c r="V35" i="73"/>
  <c r="Q35" i="73"/>
  <c r="G35" i="73"/>
  <c r="V34" i="73"/>
  <c r="Q34" i="73"/>
  <c r="L34" i="73"/>
  <c r="G34" i="73"/>
  <c r="V33" i="73"/>
  <c r="Q33" i="73"/>
  <c r="L33" i="73"/>
  <c r="G33" i="73"/>
  <c r="Q32" i="73"/>
  <c r="L32" i="73"/>
  <c r="G32" i="73"/>
  <c r="Q31" i="73"/>
  <c r="L31" i="73"/>
  <c r="G31" i="73"/>
  <c r="Q30" i="73"/>
  <c r="L30" i="73"/>
  <c r="G30" i="73"/>
  <c r="Q29" i="73"/>
  <c r="L29" i="73"/>
  <c r="Q28" i="73"/>
  <c r="L28" i="73"/>
  <c r="G28" i="73"/>
  <c r="V27" i="73"/>
  <c r="L27" i="73"/>
  <c r="G27" i="73"/>
  <c r="V26" i="73"/>
  <c r="Q26" i="73"/>
  <c r="L26" i="73"/>
  <c r="G26" i="73"/>
  <c r="V25" i="73"/>
  <c r="Q25" i="73"/>
  <c r="L25" i="73"/>
  <c r="G25" i="73"/>
  <c r="V24" i="73"/>
  <c r="Q24" i="73"/>
  <c r="L24" i="73"/>
  <c r="G24" i="73"/>
  <c r="V23" i="73"/>
  <c r="Q23" i="73"/>
  <c r="L23" i="73"/>
  <c r="V22" i="73"/>
  <c r="Q22" i="73"/>
  <c r="L22" i="73"/>
  <c r="G22" i="73"/>
  <c r="V21" i="73"/>
  <c r="Q21" i="73"/>
  <c r="L21" i="73"/>
  <c r="G21" i="73"/>
  <c r="V20" i="73"/>
  <c r="Q20" i="73"/>
  <c r="L20" i="73"/>
  <c r="G20" i="73"/>
  <c r="V19" i="73"/>
  <c r="Q19" i="73"/>
  <c r="L19" i="73"/>
  <c r="G19" i="73"/>
  <c r="V18" i="73"/>
  <c r="L18" i="73"/>
  <c r="G18" i="73"/>
  <c r="V17" i="73"/>
  <c r="Q17" i="73"/>
  <c r="L17" i="73"/>
  <c r="V16" i="73"/>
  <c r="Q16" i="73"/>
  <c r="L16" i="73"/>
  <c r="G16" i="73"/>
  <c r="V15" i="73"/>
  <c r="Q15" i="73"/>
  <c r="L15" i="73"/>
  <c r="G15" i="73"/>
  <c r="V14" i="73"/>
  <c r="Q14" i="73"/>
  <c r="L14" i="73"/>
  <c r="G14" i="73"/>
  <c r="V13" i="73"/>
  <c r="Q13" i="73"/>
  <c r="L13" i="73"/>
  <c r="G13" i="73"/>
  <c r="V12" i="73"/>
  <c r="L12" i="73"/>
  <c r="G12" i="73"/>
  <c r="V11" i="73"/>
  <c r="Q11" i="73"/>
  <c r="G11" i="73"/>
  <c r="Q10" i="73"/>
  <c r="L10" i="73"/>
  <c r="G10" i="73"/>
  <c r="V9" i="73"/>
  <c r="Q9" i="73"/>
  <c r="L9" i="73"/>
  <c r="G9" i="73"/>
  <c r="V8" i="73"/>
  <c r="Q8" i="73"/>
  <c r="L8" i="73"/>
  <c r="G8" i="73"/>
  <c r="V7" i="73"/>
  <c r="Q7" i="73"/>
  <c r="L7" i="73"/>
  <c r="G7" i="73"/>
  <c r="V6" i="73"/>
  <c r="Q6" i="73"/>
  <c r="L6" i="73"/>
  <c r="G6" i="73"/>
  <c r="V5" i="73"/>
  <c r="Q5" i="73"/>
  <c r="L5" i="73"/>
  <c r="G5" i="73"/>
  <c r="V4" i="73"/>
  <c r="Q4" i="73"/>
  <c r="L4" i="73"/>
  <c r="G4" i="73"/>
  <c r="L334" i="72"/>
  <c r="L333" i="72"/>
  <c r="G87" i="72"/>
  <c r="G86" i="72"/>
  <c r="V62" i="72"/>
  <c r="V61" i="72"/>
  <c r="V60" i="72"/>
  <c r="V58" i="72"/>
  <c r="V57" i="72"/>
  <c r="V56" i="72"/>
  <c r="V55" i="72"/>
  <c r="Q55" i="72"/>
  <c r="V54" i="72"/>
  <c r="Q54" i="72"/>
  <c r="V53" i="72"/>
  <c r="Q53" i="72"/>
  <c r="V52" i="72"/>
  <c r="Q52" i="72"/>
  <c r="V51" i="72"/>
  <c r="Q51" i="72"/>
  <c r="L51" i="72"/>
  <c r="V50" i="72"/>
  <c r="L50" i="72"/>
  <c r="V49" i="72"/>
  <c r="Q49" i="72"/>
  <c r="L49" i="72"/>
  <c r="V48" i="72"/>
  <c r="Q48" i="72"/>
  <c r="L48" i="72"/>
  <c r="V47" i="72"/>
  <c r="Q47" i="72"/>
  <c r="L47" i="72"/>
  <c r="V46" i="72"/>
  <c r="Q46" i="72"/>
  <c r="L46" i="72"/>
  <c r="V45" i="72"/>
  <c r="Q45" i="72"/>
  <c r="L45" i="72"/>
  <c r="G45" i="72"/>
  <c r="V44" i="72"/>
  <c r="Q44" i="72"/>
  <c r="L44" i="72"/>
  <c r="G44" i="72"/>
  <c r="V43" i="72"/>
  <c r="Q43" i="72"/>
  <c r="L43" i="72"/>
  <c r="G43" i="72"/>
  <c r="V42" i="72"/>
  <c r="G42" i="72"/>
  <c r="V41" i="72"/>
  <c r="Q41" i="72"/>
  <c r="L41" i="72"/>
  <c r="G41" i="72"/>
  <c r="V40" i="72"/>
  <c r="Q40" i="72"/>
  <c r="L40" i="72"/>
  <c r="G40" i="72"/>
  <c r="V39" i="72"/>
  <c r="Q39" i="72"/>
  <c r="L39" i="72"/>
  <c r="G39" i="72"/>
  <c r="Q38" i="72"/>
  <c r="L38" i="72"/>
  <c r="G38" i="72"/>
  <c r="V37" i="72"/>
  <c r="L37" i="72"/>
  <c r="G37" i="72"/>
  <c r="V36" i="72"/>
  <c r="Q36" i="72"/>
  <c r="L36" i="72"/>
  <c r="V35" i="72"/>
  <c r="Q35" i="72"/>
  <c r="G35" i="72"/>
  <c r="V34" i="72"/>
  <c r="Q34" i="72"/>
  <c r="L34" i="72"/>
  <c r="G34" i="72"/>
  <c r="V33" i="72"/>
  <c r="Q33" i="72"/>
  <c r="L33" i="72"/>
  <c r="G33" i="72"/>
  <c r="Q32" i="72"/>
  <c r="L32" i="72"/>
  <c r="G32" i="72"/>
  <c r="Q31" i="72"/>
  <c r="L31" i="72"/>
  <c r="G31" i="72"/>
  <c r="Q30" i="72"/>
  <c r="L30" i="72"/>
  <c r="G30" i="72"/>
  <c r="Q29" i="72"/>
  <c r="L29" i="72"/>
  <c r="Q28" i="72"/>
  <c r="L28" i="72"/>
  <c r="G28" i="72"/>
  <c r="V27" i="72"/>
  <c r="L27" i="72"/>
  <c r="G27" i="72"/>
  <c r="V26" i="72"/>
  <c r="Q26" i="72"/>
  <c r="L26" i="72"/>
  <c r="G26" i="72"/>
  <c r="V25" i="72"/>
  <c r="Q25" i="72"/>
  <c r="L25" i="72"/>
  <c r="G25" i="72"/>
  <c r="V24" i="72"/>
  <c r="Q24" i="72"/>
  <c r="L24" i="72"/>
  <c r="G24" i="72"/>
  <c r="V23" i="72"/>
  <c r="Q23" i="72"/>
  <c r="L23" i="72"/>
  <c r="V22" i="72"/>
  <c r="Q22" i="72"/>
  <c r="L22" i="72"/>
  <c r="G22" i="72"/>
  <c r="V21" i="72"/>
  <c r="Q21" i="72"/>
  <c r="L21" i="72"/>
  <c r="G21" i="72"/>
  <c r="V20" i="72"/>
  <c r="Q20" i="72"/>
  <c r="L20" i="72"/>
  <c r="G20" i="72"/>
  <c r="V19" i="72"/>
  <c r="Q19" i="72"/>
  <c r="L19" i="72"/>
  <c r="G19" i="72"/>
  <c r="V18" i="72"/>
  <c r="L18" i="72"/>
  <c r="G18" i="72"/>
  <c r="V17" i="72"/>
  <c r="Q17" i="72"/>
  <c r="L17" i="72"/>
  <c r="V16" i="72"/>
  <c r="Q16" i="72"/>
  <c r="L16" i="72"/>
  <c r="G16" i="72"/>
  <c r="V15" i="72"/>
  <c r="Q15" i="72"/>
  <c r="L15" i="72"/>
  <c r="G15" i="72"/>
  <c r="V14" i="72"/>
  <c r="Q14" i="72"/>
  <c r="L14" i="72"/>
  <c r="G14" i="72"/>
  <c r="V13" i="72"/>
  <c r="Q13" i="72"/>
  <c r="L13" i="72"/>
  <c r="G13" i="72"/>
  <c r="V12" i="72"/>
  <c r="L12" i="72"/>
  <c r="G12" i="72"/>
  <c r="V11" i="72"/>
  <c r="Q11" i="72"/>
  <c r="G11" i="72"/>
  <c r="Q10" i="72"/>
  <c r="L10" i="72"/>
  <c r="G10" i="72"/>
  <c r="V9" i="72"/>
  <c r="Q9" i="72"/>
  <c r="L9" i="72"/>
  <c r="G9" i="72"/>
  <c r="V8" i="72"/>
  <c r="Q8" i="72"/>
  <c r="L8" i="72"/>
  <c r="G8" i="72"/>
  <c r="V7" i="72"/>
  <c r="Q7" i="72"/>
  <c r="L7" i="72"/>
  <c r="G7" i="72"/>
  <c r="V6" i="72"/>
  <c r="Q6" i="72"/>
  <c r="L6" i="72"/>
  <c r="G6" i="72"/>
  <c r="V5" i="72"/>
  <c r="Q5" i="72"/>
  <c r="L5" i="72"/>
  <c r="G5" i="72"/>
  <c r="V4" i="72"/>
  <c r="Q4" i="72"/>
  <c r="L4" i="72"/>
  <c r="G4" i="72"/>
  <c r="L334" i="65"/>
  <c r="L333" i="65"/>
  <c r="G87" i="65"/>
  <c r="G86" i="65"/>
  <c r="V62" i="65"/>
  <c r="V61" i="65"/>
  <c r="V60" i="65"/>
  <c r="V58" i="65"/>
  <c r="V57" i="65"/>
  <c r="V56" i="65"/>
  <c r="V55" i="65"/>
  <c r="Q55" i="65"/>
  <c r="V54" i="65"/>
  <c r="Q54" i="65"/>
  <c r="V53" i="65"/>
  <c r="Q53" i="65"/>
  <c r="V52" i="65"/>
  <c r="Q52" i="65"/>
  <c r="V51" i="65"/>
  <c r="Q51" i="65"/>
  <c r="L51" i="65"/>
  <c r="V50" i="65"/>
  <c r="L50" i="65"/>
  <c r="V49" i="65"/>
  <c r="Q49" i="65"/>
  <c r="L49" i="65"/>
  <c r="V48" i="65"/>
  <c r="Q48" i="65"/>
  <c r="L48" i="65"/>
  <c r="V47" i="65"/>
  <c r="Q47" i="65"/>
  <c r="L47" i="65"/>
  <c r="V46" i="65"/>
  <c r="Q46" i="65"/>
  <c r="L46" i="65"/>
  <c r="V45" i="65"/>
  <c r="Q45" i="65"/>
  <c r="L45" i="65"/>
  <c r="G45" i="65"/>
  <c r="V44" i="65"/>
  <c r="Q44" i="65"/>
  <c r="L44" i="65"/>
  <c r="G44" i="65"/>
  <c r="V43" i="65"/>
  <c r="Q43" i="65"/>
  <c r="L43" i="65"/>
  <c r="G43" i="65"/>
  <c r="V42" i="65"/>
  <c r="G42" i="65"/>
  <c r="V41" i="65"/>
  <c r="Q41" i="65"/>
  <c r="L41" i="65"/>
  <c r="G41" i="65"/>
  <c r="V40" i="65"/>
  <c r="Q40" i="65"/>
  <c r="L40" i="65"/>
  <c r="G40" i="65"/>
  <c r="V39" i="65"/>
  <c r="Q39" i="65"/>
  <c r="L39" i="65"/>
  <c r="G39" i="65"/>
  <c r="Q38" i="65"/>
  <c r="L38" i="65"/>
  <c r="G38" i="65"/>
  <c r="V37" i="65"/>
  <c r="L37" i="65"/>
  <c r="G37" i="65"/>
  <c r="V36" i="65"/>
  <c r="Q36" i="65"/>
  <c r="L36" i="65"/>
  <c r="V35" i="65"/>
  <c r="Q35" i="65"/>
  <c r="G35" i="65"/>
  <c r="V34" i="65"/>
  <c r="Q34" i="65"/>
  <c r="L34" i="65"/>
  <c r="G34" i="65"/>
  <c r="V33" i="65"/>
  <c r="Q33" i="65"/>
  <c r="L33" i="65"/>
  <c r="G33" i="65"/>
  <c r="Q32" i="65"/>
  <c r="L32" i="65"/>
  <c r="G32" i="65"/>
  <c r="Q31" i="65"/>
  <c r="L31" i="65"/>
  <c r="G31" i="65"/>
  <c r="Q30" i="65"/>
  <c r="L30" i="65"/>
  <c r="G30" i="65"/>
  <c r="Q29" i="65"/>
  <c r="L29" i="65"/>
  <c r="Q28" i="65"/>
  <c r="L28" i="65"/>
  <c r="G28" i="65"/>
  <c r="V27" i="65"/>
  <c r="L27" i="65"/>
  <c r="G27" i="65"/>
  <c r="V26" i="65"/>
  <c r="Q26" i="65"/>
  <c r="L26" i="65"/>
  <c r="G26" i="65"/>
  <c r="V25" i="65"/>
  <c r="Q25" i="65"/>
  <c r="L25" i="65"/>
  <c r="G25" i="65"/>
  <c r="V24" i="65"/>
  <c r="Q24" i="65"/>
  <c r="L24" i="65"/>
  <c r="G24" i="65"/>
  <c r="V23" i="65"/>
  <c r="Q23" i="65"/>
  <c r="L23" i="65"/>
  <c r="V22" i="65"/>
  <c r="Q22" i="65"/>
  <c r="L22" i="65"/>
  <c r="G22" i="65"/>
  <c r="V21" i="65"/>
  <c r="Q21" i="65"/>
  <c r="L21" i="65"/>
  <c r="G21" i="65"/>
  <c r="V20" i="65"/>
  <c r="Q20" i="65"/>
  <c r="L20" i="65"/>
  <c r="G20" i="65"/>
  <c r="V19" i="65"/>
  <c r="Q19" i="65"/>
  <c r="L19" i="65"/>
  <c r="G19" i="65"/>
  <c r="V18" i="65"/>
  <c r="L18" i="65"/>
  <c r="G18" i="65"/>
  <c r="V17" i="65"/>
  <c r="Q17" i="65"/>
  <c r="L17" i="65"/>
  <c r="V16" i="65"/>
  <c r="Q16" i="65"/>
  <c r="L16" i="65"/>
  <c r="G16" i="65"/>
  <c r="V15" i="65"/>
  <c r="Q15" i="65"/>
  <c r="L15" i="65"/>
  <c r="G15" i="65"/>
  <c r="V14" i="65"/>
  <c r="Q14" i="65"/>
  <c r="L14" i="65"/>
  <c r="G14" i="65"/>
  <c r="V13" i="65"/>
  <c r="Q13" i="65"/>
  <c r="L13" i="65"/>
  <c r="G13" i="65"/>
  <c r="V12" i="65"/>
  <c r="L12" i="65"/>
  <c r="G12" i="65"/>
  <c r="V11" i="65"/>
  <c r="Q11" i="65"/>
  <c r="G11" i="65"/>
  <c r="Q10" i="65"/>
  <c r="L10" i="65"/>
  <c r="G10" i="65"/>
  <c r="V9" i="65"/>
  <c r="Q9" i="65"/>
  <c r="L9" i="65"/>
  <c r="G9" i="65"/>
  <c r="V8" i="65"/>
  <c r="Q8" i="65"/>
  <c r="L8" i="65"/>
  <c r="G8" i="65"/>
  <c r="V7" i="65"/>
  <c r="Q7" i="65"/>
  <c r="L7" i="65"/>
  <c r="G7" i="65"/>
  <c r="V6" i="65"/>
  <c r="Q6" i="65"/>
  <c r="L6" i="65"/>
  <c r="G6" i="65"/>
  <c r="V5" i="65"/>
  <c r="Q5" i="65"/>
  <c r="L5" i="65"/>
  <c r="G5" i="65"/>
  <c r="V4" i="65"/>
  <c r="Q4" i="65"/>
  <c r="L4" i="65"/>
  <c r="G4" i="65"/>
  <c r="L334" i="64"/>
  <c r="L333" i="64"/>
  <c r="G87" i="64"/>
  <c r="G86" i="64"/>
  <c r="V62" i="64"/>
  <c r="V61" i="64"/>
  <c r="V60" i="64"/>
  <c r="V59" i="64"/>
  <c r="V58" i="64"/>
  <c r="V57" i="64"/>
  <c r="V56" i="64"/>
  <c r="V55" i="64"/>
  <c r="Q55" i="64"/>
  <c r="V54" i="64"/>
  <c r="Q54" i="64"/>
  <c r="V53" i="64"/>
  <c r="Q53" i="64"/>
  <c r="V52" i="64"/>
  <c r="Q52" i="64"/>
  <c r="V51" i="64"/>
  <c r="Q51" i="64"/>
  <c r="L51" i="64"/>
  <c r="V50" i="64"/>
  <c r="L50" i="64"/>
  <c r="V49" i="64"/>
  <c r="Q49" i="64"/>
  <c r="L49" i="64"/>
  <c r="V48" i="64"/>
  <c r="Q48" i="64"/>
  <c r="L48" i="64"/>
  <c r="V47" i="64"/>
  <c r="Q47" i="64"/>
  <c r="L47" i="64"/>
  <c r="V46" i="64"/>
  <c r="Q46" i="64"/>
  <c r="L46" i="64"/>
  <c r="V45" i="64"/>
  <c r="Q45" i="64"/>
  <c r="L45" i="64"/>
  <c r="G45" i="64"/>
  <c r="V44" i="64"/>
  <c r="Q44" i="64"/>
  <c r="L44" i="64"/>
  <c r="G44" i="64"/>
  <c r="V43" i="64"/>
  <c r="Q43" i="64"/>
  <c r="L43" i="64"/>
  <c r="G43" i="64"/>
  <c r="V42" i="64"/>
  <c r="G42" i="64"/>
  <c r="V41" i="64"/>
  <c r="Q41" i="64"/>
  <c r="L41" i="64"/>
  <c r="G41" i="64"/>
  <c r="V40" i="64"/>
  <c r="Q40" i="64"/>
  <c r="L40" i="64"/>
  <c r="G40" i="64"/>
  <c r="V39" i="64"/>
  <c r="Q39" i="64"/>
  <c r="L39" i="64"/>
  <c r="G39" i="64"/>
  <c r="Q38" i="64"/>
  <c r="L38" i="64"/>
  <c r="G38" i="64"/>
  <c r="V37" i="64"/>
  <c r="L37" i="64"/>
  <c r="G37" i="64"/>
  <c r="V36" i="64"/>
  <c r="Q36" i="64"/>
  <c r="L36" i="64"/>
  <c r="V35" i="64"/>
  <c r="Q35" i="64"/>
  <c r="G35" i="64"/>
  <c r="V34" i="64"/>
  <c r="Q34" i="64"/>
  <c r="L34" i="64"/>
  <c r="G34" i="64"/>
  <c r="V33" i="64"/>
  <c r="Q33" i="64"/>
  <c r="L33" i="64"/>
  <c r="G33" i="64"/>
  <c r="Q32" i="64"/>
  <c r="L32" i="64"/>
  <c r="G32" i="64"/>
  <c r="Q31" i="64"/>
  <c r="L31" i="64"/>
  <c r="G31" i="64"/>
  <c r="Q30" i="64"/>
  <c r="L30" i="64"/>
  <c r="G30" i="64"/>
  <c r="Q29" i="64"/>
  <c r="L29" i="64"/>
  <c r="Q28" i="64"/>
  <c r="L28" i="64"/>
  <c r="G28" i="64"/>
  <c r="V27" i="64"/>
  <c r="L27" i="64"/>
  <c r="G27" i="64"/>
  <c r="V26" i="64"/>
  <c r="Q26" i="64"/>
  <c r="L26" i="64"/>
  <c r="G26" i="64"/>
  <c r="V25" i="64"/>
  <c r="Q25" i="64"/>
  <c r="L25" i="64"/>
  <c r="G25" i="64"/>
  <c r="V24" i="64"/>
  <c r="Q24" i="64"/>
  <c r="L24" i="64"/>
  <c r="G24" i="64"/>
  <c r="V23" i="64"/>
  <c r="Q23" i="64"/>
  <c r="L23" i="64"/>
  <c r="V22" i="64"/>
  <c r="Q22" i="64"/>
  <c r="L22" i="64"/>
  <c r="G22" i="64"/>
  <c r="V21" i="64"/>
  <c r="Q21" i="64"/>
  <c r="L21" i="64"/>
  <c r="G21" i="64"/>
  <c r="V20" i="64"/>
  <c r="Q20" i="64"/>
  <c r="L20" i="64"/>
  <c r="G20" i="64"/>
  <c r="V19" i="64"/>
  <c r="Q19" i="64"/>
  <c r="L19" i="64"/>
  <c r="G19" i="64"/>
  <c r="V18" i="64"/>
  <c r="L18" i="64"/>
  <c r="G18" i="64"/>
  <c r="V17" i="64"/>
  <c r="Q17" i="64"/>
  <c r="L17" i="64"/>
  <c r="V16" i="64"/>
  <c r="Q16" i="64"/>
  <c r="L16" i="64"/>
  <c r="G16" i="64"/>
  <c r="V15" i="64"/>
  <c r="Q15" i="64"/>
  <c r="L15" i="64"/>
  <c r="G15" i="64"/>
  <c r="V14" i="64"/>
  <c r="Q14" i="64"/>
  <c r="L14" i="64"/>
  <c r="G14" i="64"/>
  <c r="V13" i="64"/>
  <c r="Q13" i="64"/>
  <c r="L13" i="64"/>
  <c r="G13" i="64"/>
  <c r="V12" i="64"/>
  <c r="L12" i="64"/>
  <c r="G12" i="64"/>
  <c r="V11" i="64"/>
  <c r="Q11" i="64"/>
  <c r="G11" i="64"/>
  <c r="Q10" i="64"/>
  <c r="L10" i="64"/>
  <c r="G10" i="64"/>
  <c r="V9" i="64"/>
  <c r="Q9" i="64"/>
  <c r="L9" i="64"/>
  <c r="G9" i="64"/>
  <c r="V8" i="64"/>
  <c r="Q8" i="64"/>
  <c r="L8" i="64"/>
  <c r="G8" i="64"/>
  <c r="V7" i="64"/>
  <c r="Q7" i="64"/>
  <c r="L7" i="64"/>
  <c r="G7" i="64"/>
  <c r="V6" i="64"/>
  <c r="Q6" i="64"/>
  <c r="L6" i="64"/>
  <c r="G6" i="64"/>
  <c r="V5" i="64"/>
  <c r="Q5" i="64"/>
  <c r="L5" i="64"/>
  <c r="G5" i="64"/>
  <c r="V4" i="64"/>
  <c r="Q4" i="64"/>
  <c r="L4" i="64"/>
  <c r="G4" i="64"/>
  <c r="L334" i="63"/>
  <c r="L333" i="63"/>
  <c r="G87" i="63"/>
  <c r="G86" i="63"/>
  <c r="V62" i="63"/>
  <c r="V61" i="63"/>
  <c r="V60" i="63"/>
  <c r="V58" i="63"/>
  <c r="V57" i="63"/>
  <c r="V56" i="63"/>
  <c r="V55" i="63"/>
  <c r="Q55" i="63"/>
  <c r="V54" i="63"/>
  <c r="Q54" i="63"/>
  <c r="V53" i="63"/>
  <c r="Q53" i="63"/>
  <c r="V52" i="63"/>
  <c r="Q52" i="63"/>
  <c r="V51" i="63"/>
  <c r="Q51" i="63"/>
  <c r="L51" i="63"/>
  <c r="V50" i="63"/>
  <c r="L50" i="63"/>
  <c r="V49" i="63"/>
  <c r="Q49" i="63"/>
  <c r="L49" i="63"/>
  <c r="V48" i="63"/>
  <c r="Q48" i="63"/>
  <c r="L48" i="63"/>
  <c r="V47" i="63"/>
  <c r="Q47" i="63"/>
  <c r="L47" i="63"/>
  <c r="V46" i="63"/>
  <c r="Q46" i="63"/>
  <c r="L46" i="63"/>
  <c r="V45" i="63"/>
  <c r="Q45" i="63"/>
  <c r="L45" i="63"/>
  <c r="G45" i="63"/>
  <c r="V44" i="63"/>
  <c r="Q44" i="63"/>
  <c r="L44" i="63"/>
  <c r="G44" i="63"/>
  <c r="V43" i="63"/>
  <c r="Q43" i="63"/>
  <c r="L43" i="63"/>
  <c r="G43" i="63"/>
  <c r="V42" i="63"/>
  <c r="G42" i="63"/>
  <c r="V41" i="63"/>
  <c r="Q41" i="63"/>
  <c r="L41" i="63"/>
  <c r="G41" i="63"/>
  <c r="V40" i="63"/>
  <c r="Q40" i="63"/>
  <c r="L40" i="63"/>
  <c r="G40" i="63"/>
  <c r="V39" i="63"/>
  <c r="Q39" i="63"/>
  <c r="L39" i="63"/>
  <c r="G39" i="63"/>
  <c r="Q38" i="63"/>
  <c r="L38" i="63"/>
  <c r="G38" i="63"/>
  <c r="V37" i="63"/>
  <c r="L37" i="63"/>
  <c r="G37" i="63"/>
  <c r="V36" i="63"/>
  <c r="Q36" i="63"/>
  <c r="L36" i="63"/>
  <c r="V35" i="63"/>
  <c r="Q35" i="63"/>
  <c r="G35" i="63"/>
  <c r="V34" i="63"/>
  <c r="Q34" i="63"/>
  <c r="L34" i="63"/>
  <c r="G34" i="63"/>
  <c r="V33" i="63"/>
  <c r="Q33" i="63"/>
  <c r="L33" i="63"/>
  <c r="G33" i="63"/>
  <c r="Q32" i="63"/>
  <c r="L32" i="63"/>
  <c r="G32" i="63"/>
  <c r="Q31" i="63"/>
  <c r="L31" i="63"/>
  <c r="G31" i="63"/>
  <c r="Q30" i="63"/>
  <c r="L30" i="63"/>
  <c r="G30" i="63"/>
  <c r="Q29" i="63"/>
  <c r="L29" i="63"/>
  <c r="Q28" i="63"/>
  <c r="L28" i="63"/>
  <c r="G28" i="63"/>
  <c r="V27" i="63"/>
  <c r="L27" i="63"/>
  <c r="G27" i="63"/>
  <c r="V26" i="63"/>
  <c r="Q26" i="63"/>
  <c r="L26" i="63"/>
  <c r="G26" i="63"/>
  <c r="V25" i="63"/>
  <c r="Q25" i="63"/>
  <c r="L25" i="63"/>
  <c r="G25" i="63"/>
  <c r="V24" i="63"/>
  <c r="Q24" i="63"/>
  <c r="L24" i="63"/>
  <c r="G24" i="63"/>
  <c r="V23" i="63"/>
  <c r="Q23" i="63"/>
  <c r="L23" i="63"/>
  <c r="V22" i="63"/>
  <c r="Q22" i="63"/>
  <c r="L22" i="63"/>
  <c r="G22" i="63"/>
  <c r="V21" i="63"/>
  <c r="Q21" i="63"/>
  <c r="L21" i="63"/>
  <c r="G21" i="63"/>
  <c r="V20" i="63"/>
  <c r="Q20" i="63"/>
  <c r="L20" i="63"/>
  <c r="G20" i="63"/>
  <c r="V19" i="63"/>
  <c r="Q19" i="63"/>
  <c r="L19" i="63"/>
  <c r="G19" i="63"/>
  <c r="V18" i="63"/>
  <c r="L18" i="63"/>
  <c r="G18" i="63"/>
  <c r="V17" i="63"/>
  <c r="Q17" i="63"/>
  <c r="L17" i="63"/>
  <c r="V16" i="63"/>
  <c r="Q16" i="63"/>
  <c r="L16" i="63"/>
  <c r="G16" i="63"/>
  <c r="V15" i="63"/>
  <c r="Q15" i="63"/>
  <c r="L15" i="63"/>
  <c r="G15" i="63"/>
  <c r="V14" i="63"/>
  <c r="Q14" i="63"/>
  <c r="L14" i="63"/>
  <c r="G14" i="63"/>
  <c r="V13" i="63"/>
  <c r="Q13" i="63"/>
  <c r="L13" i="63"/>
  <c r="G13" i="63"/>
  <c r="V12" i="63"/>
  <c r="L12" i="63"/>
  <c r="G12" i="63"/>
  <c r="V11" i="63"/>
  <c r="Q11" i="63"/>
  <c r="G11" i="63"/>
  <c r="Q10" i="63"/>
  <c r="L10" i="63"/>
  <c r="G10" i="63"/>
  <c r="V9" i="63"/>
  <c r="Q9" i="63"/>
  <c r="L9" i="63"/>
  <c r="G9" i="63"/>
  <c r="V8" i="63"/>
  <c r="Q8" i="63"/>
  <c r="L8" i="63"/>
  <c r="G8" i="63"/>
  <c r="V7" i="63"/>
  <c r="Q7" i="63"/>
  <c r="L7" i="63"/>
  <c r="G7" i="63"/>
  <c r="V6" i="63"/>
  <c r="Q6" i="63"/>
  <c r="L6" i="63"/>
  <c r="G6" i="63"/>
  <c r="V5" i="63"/>
  <c r="Q5" i="63"/>
  <c r="L5" i="63"/>
  <c r="G5" i="63"/>
  <c r="V4" i="63"/>
  <c r="Q4" i="63"/>
  <c r="L4" i="63"/>
  <c r="G4" i="63"/>
  <c r="L334" i="62"/>
  <c r="L333" i="62"/>
  <c r="G87" i="62"/>
  <c r="G86" i="62"/>
  <c r="V62" i="62"/>
  <c r="V61" i="62"/>
  <c r="V60" i="62"/>
  <c r="V58" i="62"/>
  <c r="V57" i="62"/>
  <c r="V56" i="62"/>
  <c r="V55" i="62"/>
  <c r="Q55" i="62"/>
  <c r="V54" i="62"/>
  <c r="Q54" i="62"/>
  <c r="V53" i="62"/>
  <c r="Q53" i="62"/>
  <c r="V52" i="62"/>
  <c r="Q52" i="62"/>
  <c r="V51" i="62"/>
  <c r="Q51" i="62"/>
  <c r="L51" i="62"/>
  <c r="V50" i="62"/>
  <c r="L50" i="62"/>
  <c r="V49" i="62"/>
  <c r="Q49" i="62"/>
  <c r="L49" i="62"/>
  <c r="V48" i="62"/>
  <c r="Q48" i="62"/>
  <c r="L48" i="62"/>
  <c r="V47" i="62"/>
  <c r="Q47" i="62"/>
  <c r="L47" i="62"/>
  <c r="V46" i="62"/>
  <c r="Q46" i="62"/>
  <c r="L46" i="62"/>
  <c r="V45" i="62"/>
  <c r="Q45" i="62"/>
  <c r="L45" i="62"/>
  <c r="G45" i="62"/>
  <c r="V44" i="62"/>
  <c r="Q44" i="62"/>
  <c r="L44" i="62"/>
  <c r="G44" i="62"/>
  <c r="V43" i="62"/>
  <c r="Q43" i="62"/>
  <c r="L43" i="62"/>
  <c r="G43" i="62"/>
  <c r="V42" i="62"/>
  <c r="G42" i="62"/>
  <c r="V41" i="62"/>
  <c r="Q41" i="62"/>
  <c r="L41" i="62"/>
  <c r="G41" i="62"/>
  <c r="V40" i="62"/>
  <c r="Q40" i="62"/>
  <c r="L40" i="62"/>
  <c r="G40" i="62"/>
  <c r="V39" i="62"/>
  <c r="Q39" i="62"/>
  <c r="L39" i="62"/>
  <c r="G39" i="62"/>
  <c r="V38" i="62"/>
  <c r="Q38" i="62"/>
  <c r="L38" i="62"/>
  <c r="G38" i="62"/>
  <c r="V37" i="62"/>
  <c r="L37" i="62"/>
  <c r="G37" i="62"/>
  <c r="V36" i="62"/>
  <c r="Q36" i="62"/>
  <c r="L36" i="62"/>
  <c r="V35" i="62"/>
  <c r="Q35" i="62"/>
  <c r="G35" i="62"/>
  <c r="V34" i="62"/>
  <c r="Q34" i="62"/>
  <c r="L34" i="62"/>
  <c r="G34" i="62"/>
  <c r="V33" i="62"/>
  <c r="Q33" i="62"/>
  <c r="L33" i="62"/>
  <c r="G33" i="62"/>
  <c r="Q32" i="62"/>
  <c r="L32" i="62"/>
  <c r="G32" i="62"/>
  <c r="Q31" i="62"/>
  <c r="L31" i="62"/>
  <c r="G31" i="62"/>
  <c r="Q30" i="62"/>
  <c r="L30" i="62"/>
  <c r="G30" i="62"/>
  <c r="Q29" i="62"/>
  <c r="L29" i="62"/>
  <c r="Q28" i="62"/>
  <c r="L28" i="62"/>
  <c r="G28" i="62"/>
  <c r="V27" i="62"/>
  <c r="L27" i="62"/>
  <c r="G27" i="62"/>
  <c r="V26" i="62"/>
  <c r="Q26" i="62"/>
  <c r="L26" i="62"/>
  <c r="G26" i="62"/>
  <c r="V25" i="62"/>
  <c r="Q25" i="62"/>
  <c r="L25" i="62"/>
  <c r="G25" i="62"/>
  <c r="V24" i="62"/>
  <c r="Q24" i="62"/>
  <c r="L24" i="62"/>
  <c r="G24" i="62"/>
  <c r="V23" i="62"/>
  <c r="Q23" i="62"/>
  <c r="L23" i="62"/>
  <c r="V22" i="62"/>
  <c r="Q22" i="62"/>
  <c r="L22" i="62"/>
  <c r="G22" i="62"/>
  <c r="V21" i="62"/>
  <c r="Q21" i="62"/>
  <c r="L21" i="62"/>
  <c r="G21" i="62"/>
  <c r="V20" i="62"/>
  <c r="Q20" i="62"/>
  <c r="L20" i="62"/>
  <c r="G20" i="62"/>
  <c r="V19" i="62"/>
  <c r="Q19" i="62"/>
  <c r="L19" i="62"/>
  <c r="G19" i="62"/>
  <c r="V18" i="62"/>
  <c r="L18" i="62"/>
  <c r="G18" i="62"/>
  <c r="V17" i="62"/>
  <c r="Q17" i="62"/>
  <c r="L17" i="62"/>
  <c r="V16" i="62"/>
  <c r="Q16" i="62"/>
  <c r="L16" i="62"/>
  <c r="G16" i="62"/>
  <c r="V15" i="62"/>
  <c r="Q15" i="62"/>
  <c r="L15" i="62"/>
  <c r="G15" i="62"/>
  <c r="V14" i="62"/>
  <c r="Q14" i="62"/>
  <c r="L14" i="62"/>
  <c r="G14" i="62"/>
  <c r="V13" i="62"/>
  <c r="Q13" i="62"/>
  <c r="L13" i="62"/>
  <c r="G13" i="62"/>
  <c r="V12" i="62"/>
  <c r="L12" i="62"/>
  <c r="G12" i="62"/>
  <c r="V11" i="62"/>
  <c r="Q11" i="62"/>
  <c r="G11" i="62"/>
  <c r="Q10" i="62"/>
  <c r="L10" i="62"/>
  <c r="G10" i="62"/>
  <c r="V9" i="62"/>
  <c r="Q9" i="62"/>
  <c r="L9" i="62"/>
  <c r="G9" i="62"/>
  <c r="V8" i="62"/>
  <c r="Q8" i="62"/>
  <c r="L8" i="62"/>
  <c r="G8" i="62"/>
  <c r="V7" i="62"/>
  <c r="Q7" i="62"/>
  <c r="L7" i="62"/>
  <c r="G7" i="62"/>
  <c r="V6" i="62"/>
  <c r="Q6" i="62"/>
  <c r="L6" i="62"/>
  <c r="G6" i="62"/>
  <c r="V5" i="62"/>
  <c r="Q5" i="62"/>
  <c r="L5" i="62"/>
  <c r="G5" i="62"/>
  <c r="V4" i="62"/>
  <c r="Q4" i="62"/>
  <c r="L4" i="62"/>
  <c r="G4" i="62"/>
  <c r="L334" i="61"/>
  <c r="L333" i="61"/>
  <c r="G87" i="61"/>
  <c r="G86" i="61"/>
  <c r="V62" i="61"/>
  <c r="V61" i="61"/>
  <c r="V60" i="61"/>
  <c r="V58" i="61"/>
  <c r="V57" i="61"/>
  <c r="V56" i="61"/>
  <c r="V55" i="61"/>
  <c r="Q55" i="61"/>
  <c r="V54" i="61"/>
  <c r="Q54" i="61"/>
  <c r="V53" i="61"/>
  <c r="Q53" i="61"/>
  <c r="V52" i="61"/>
  <c r="Q52" i="61"/>
  <c r="V51" i="61"/>
  <c r="Q51" i="61"/>
  <c r="L51" i="61"/>
  <c r="V50" i="61"/>
  <c r="L50" i="61"/>
  <c r="V49" i="61"/>
  <c r="Q49" i="61"/>
  <c r="L49" i="61"/>
  <c r="V48" i="61"/>
  <c r="Q48" i="61"/>
  <c r="L48" i="61"/>
  <c r="V47" i="61"/>
  <c r="Q47" i="61"/>
  <c r="L47" i="61"/>
  <c r="V46" i="61"/>
  <c r="Q46" i="61"/>
  <c r="L46" i="61"/>
  <c r="V45" i="61"/>
  <c r="Q45" i="61"/>
  <c r="L45" i="61"/>
  <c r="G45" i="61"/>
  <c r="V44" i="61"/>
  <c r="Q44" i="61"/>
  <c r="L44" i="61"/>
  <c r="G44" i="61"/>
  <c r="V43" i="61"/>
  <c r="Q43" i="61"/>
  <c r="L43" i="61"/>
  <c r="G43" i="61"/>
  <c r="V42" i="61"/>
  <c r="G42" i="61"/>
  <c r="V41" i="61"/>
  <c r="Q41" i="61"/>
  <c r="L41" i="61"/>
  <c r="G41" i="61"/>
  <c r="V40" i="61"/>
  <c r="Q40" i="61"/>
  <c r="L40" i="61"/>
  <c r="G40" i="61"/>
  <c r="V39" i="61"/>
  <c r="Q39" i="61"/>
  <c r="L39" i="61"/>
  <c r="G39" i="61"/>
  <c r="Q38" i="61"/>
  <c r="L38" i="61"/>
  <c r="G38" i="61"/>
  <c r="V37" i="61"/>
  <c r="L37" i="61"/>
  <c r="G37" i="61"/>
  <c r="V36" i="61"/>
  <c r="Q36" i="61"/>
  <c r="L36" i="61"/>
  <c r="V35" i="61"/>
  <c r="Q35" i="61"/>
  <c r="G35" i="61"/>
  <c r="V34" i="61"/>
  <c r="Q34" i="61"/>
  <c r="L34" i="61"/>
  <c r="G34" i="61"/>
  <c r="V33" i="61"/>
  <c r="Q33" i="61"/>
  <c r="L33" i="61"/>
  <c r="G33" i="61"/>
  <c r="Q32" i="61"/>
  <c r="L32" i="61"/>
  <c r="G32" i="61"/>
  <c r="Q31" i="61"/>
  <c r="L31" i="61"/>
  <c r="G31" i="61"/>
  <c r="Q30" i="61"/>
  <c r="L30" i="61"/>
  <c r="G30" i="61"/>
  <c r="Q29" i="61"/>
  <c r="L29" i="61"/>
  <c r="Q28" i="61"/>
  <c r="L28" i="61"/>
  <c r="G28" i="61"/>
  <c r="V27" i="61"/>
  <c r="L27" i="61"/>
  <c r="G27" i="61"/>
  <c r="V26" i="61"/>
  <c r="Q26" i="61"/>
  <c r="L26" i="61"/>
  <c r="G26" i="61"/>
  <c r="V25" i="61"/>
  <c r="Q25" i="61"/>
  <c r="L25" i="61"/>
  <c r="G25" i="61"/>
  <c r="V24" i="61"/>
  <c r="Q24" i="61"/>
  <c r="L24" i="61"/>
  <c r="G24" i="61"/>
  <c r="V23" i="61"/>
  <c r="Q23" i="61"/>
  <c r="L23" i="61"/>
  <c r="V22" i="61"/>
  <c r="Q22" i="61"/>
  <c r="L22" i="61"/>
  <c r="G22" i="61"/>
  <c r="V21" i="61"/>
  <c r="Q21" i="61"/>
  <c r="L21" i="61"/>
  <c r="G21" i="61"/>
  <c r="V20" i="61"/>
  <c r="Q20" i="61"/>
  <c r="L20" i="61"/>
  <c r="G20" i="61"/>
  <c r="V19" i="61"/>
  <c r="Q19" i="61"/>
  <c r="L19" i="61"/>
  <c r="G19" i="61"/>
  <c r="V18" i="61"/>
  <c r="L18" i="61"/>
  <c r="G18" i="61"/>
  <c r="V17" i="61"/>
  <c r="Q17" i="61"/>
  <c r="L17" i="61"/>
  <c r="V16" i="61"/>
  <c r="Q16" i="61"/>
  <c r="L16" i="61"/>
  <c r="G16" i="61"/>
  <c r="V15" i="61"/>
  <c r="Q15" i="61"/>
  <c r="L15" i="61"/>
  <c r="G15" i="61"/>
  <c r="V14" i="61"/>
  <c r="Q14" i="61"/>
  <c r="L14" i="61"/>
  <c r="G14" i="61"/>
  <c r="V13" i="61"/>
  <c r="Q13" i="61"/>
  <c r="L13" i="61"/>
  <c r="G13" i="61"/>
  <c r="V12" i="61"/>
  <c r="L12" i="61"/>
  <c r="G12" i="61"/>
  <c r="V11" i="61"/>
  <c r="Q11" i="61"/>
  <c r="G11" i="61"/>
  <c r="Q10" i="61"/>
  <c r="L10" i="61"/>
  <c r="G10" i="61"/>
  <c r="V9" i="61"/>
  <c r="Q9" i="61"/>
  <c r="L9" i="61"/>
  <c r="G9" i="61"/>
  <c r="V8" i="61"/>
  <c r="Q8" i="61"/>
  <c r="L8" i="61"/>
  <c r="G8" i="61"/>
  <c r="V7" i="61"/>
  <c r="Q7" i="61"/>
  <c r="L7" i="61"/>
  <c r="G7" i="61"/>
  <c r="V6" i="61"/>
  <c r="Q6" i="61"/>
  <c r="L6" i="61"/>
  <c r="G6" i="61"/>
  <c r="V5" i="61"/>
  <c r="Q5" i="61"/>
  <c r="L5" i="61"/>
  <c r="G5" i="61"/>
  <c r="V4" i="61"/>
  <c r="Q4" i="61"/>
  <c r="L4" i="61"/>
  <c r="G4" i="61"/>
  <c r="L334" i="60"/>
  <c r="L333" i="60"/>
  <c r="G87" i="60"/>
  <c r="G86" i="60"/>
  <c r="V62" i="60"/>
  <c r="V61" i="60"/>
  <c r="V60" i="60"/>
  <c r="V59" i="60"/>
  <c r="V58" i="60"/>
  <c r="V57" i="60"/>
  <c r="V56" i="60"/>
  <c r="V55" i="60"/>
  <c r="Q55" i="60"/>
  <c r="V54" i="60"/>
  <c r="Q54" i="60"/>
  <c r="V53" i="60"/>
  <c r="Q53" i="60"/>
  <c r="V52" i="60"/>
  <c r="Q52" i="60"/>
  <c r="V51" i="60"/>
  <c r="Q51" i="60"/>
  <c r="L51" i="60"/>
  <c r="V50" i="60"/>
  <c r="L50" i="60"/>
  <c r="V49" i="60"/>
  <c r="Q49" i="60"/>
  <c r="L49" i="60"/>
  <c r="V48" i="60"/>
  <c r="Q48" i="60"/>
  <c r="L48" i="60"/>
  <c r="V47" i="60"/>
  <c r="Q47" i="60"/>
  <c r="L47" i="60"/>
  <c r="V46" i="60"/>
  <c r="Q46" i="60"/>
  <c r="L46" i="60"/>
  <c r="V45" i="60"/>
  <c r="Q45" i="60"/>
  <c r="L45" i="60"/>
  <c r="G45" i="60"/>
  <c r="V44" i="60"/>
  <c r="Q44" i="60"/>
  <c r="L44" i="60"/>
  <c r="G44" i="60"/>
  <c r="V43" i="60"/>
  <c r="Q43" i="60"/>
  <c r="L43" i="60"/>
  <c r="G43" i="60"/>
  <c r="V42" i="60"/>
  <c r="G42" i="60"/>
  <c r="V41" i="60"/>
  <c r="Q41" i="60"/>
  <c r="L41" i="60"/>
  <c r="G41" i="60"/>
  <c r="V40" i="60"/>
  <c r="Q40" i="60"/>
  <c r="L40" i="60"/>
  <c r="G40" i="60"/>
  <c r="V39" i="60"/>
  <c r="Q39" i="60"/>
  <c r="L39" i="60"/>
  <c r="G39" i="60"/>
  <c r="Q38" i="60"/>
  <c r="L38" i="60"/>
  <c r="G38" i="60"/>
  <c r="V37" i="60"/>
  <c r="L37" i="60"/>
  <c r="G37" i="60"/>
  <c r="V36" i="60"/>
  <c r="Q36" i="60"/>
  <c r="L36" i="60"/>
  <c r="V35" i="60"/>
  <c r="Q35" i="60"/>
  <c r="G35" i="60"/>
  <c r="V34" i="60"/>
  <c r="Q34" i="60"/>
  <c r="L34" i="60"/>
  <c r="G34" i="60"/>
  <c r="V33" i="60"/>
  <c r="Q33" i="60"/>
  <c r="L33" i="60"/>
  <c r="G33" i="60"/>
  <c r="Q32" i="60"/>
  <c r="L32" i="60"/>
  <c r="G32" i="60"/>
  <c r="Q31" i="60"/>
  <c r="L31" i="60"/>
  <c r="G31" i="60"/>
  <c r="Q30" i="60"/>
  <c r="L30" i="60"/>
  <c r="G30" i="60"/>
  <c r="Q29" i="60"/>
  <c r="L29" i="60"/>
  <c r="Q28" i="60"/>
  <c r="L28" i="60"/>
  <c r="G28" i="60"/>
  <c r="V27" i="60"/>
  <c r="L27" i="60"/>
  <c r="G27" i="60"/>
  <c r="V26" i="60"/>
  <c r="Q26" i="60"/>
  <c r="L26" i="60"/>
  <c r="G26" i="60"/>
  <c r="V25" i="60"/>
  <c r="Q25" i="60"/>
  <c r="L25" i="60"/>
  <c r="G25" i="60"/>
  <c r="V24" i="60"/>
  <c r="Q24" i="60"/>
  <c r="L24" i="60"/>
  <c r="G24" i="60"/>
  <c r="V23" i="60"/>
  <c r="Q23" i="60"/>
  <c r="L23" i="60"/>
  <c r="V22" i="60"/>
  <c r="Q22" i="60"/>
  <c r="L22" i="60"/>
  <c r="G22" i="60"/>
  <c r="V21" i="60"/>
  <c r="Q21" i="60"/>
  <c r="L21" i="60"/>
  <c r="G21" i="60"/>
  <c r="V20" i="60"/>
  <c r="Q20" i="60"/>
  <c r="L20" i="60"/>
  <c r="G20" i="60"/>
  <c r="V19" i="60"/>
  <c r="Q19" i="60"/>
  <c r="L19" i="60"/>
  <c r="G19" i="60"/>
  <c r="V18" i="60"/>
  <c r="L18" i="60"/>
  <c r="G18" i="60"/>
  <c r="V17" i="60"/>
  <c r="Q17" i="60"/>
  <c r="L17" i="60"/>
  <c r="V16" i="60"/>
  <c r="Q16" i="60"/>
  <c r="L16" i="60"/>
  <c r="G16" i="60"/>
  <c r="V15" i="60"/>
  <c r="Q15" i="60"/>
  <c r="L15" i="60"/>
  <c r="G15" i="60"/>
  <c r="V14" i="60"/>
  <c r="Q14" i="60"/>
  <c r="L14" i="60"/>
  <c r="G14" i="60"/>
  <c r="V13" i="60"/>
  <c r="Q13" i="60"/>
  <c r="L13" i="60"/>
  <c r="G13" i="60"/>
  <c r="V12" i="60"/>
  <c r="L12" i="60"/>
  <c r="G12" i="60"/>
  <c r="V11" i="60"/>
  <c r="Q11" i="60"/>
  <c r="G11" i="60"/>
  <c r="Q10" i="60"/>
  <c r="L10" i="60"/>
  <c r="G10" i="60"/>
  <c r="V9" i="60"/>
  <c r="Q9" i="60"/>
  <c r="L9" i="60"/>
  <c r="G9" i="60"/>
  <c r="V8" i="60"/>
  <c r="Q8" i="60"/>
  <c r="L8" i="60"/>
  <c r="G8" i="60"/>
  <c r="V7" i="60"/>
  <c r="Q7" i="60"/>
  <c r="L7" i="60"/>
  <c r="G7" i="60"/>
  <c r="V6" i="60"/>
  <c r="Q6" i="60"/>
  <c r="L6" i="60"/>
  <c r="G6" i="60"/>
  <c r="V5" i="60"/>
  <c r="Q5" i="60"/>
  <c r="L5" i="60"/>
  <c r="G5" i="60"/>
  <c r="V4" i="60"/>
  <c r="Q4" i="60"/>
  <c r="L4" i="60"/>
  <c r="G4" i="60"/>
  <c r="L334" i="59"/>
  <c r="L333" i="59"/>
  <c r="G87" i="59"/>
  <c r="G86" i="59"/>
  <c r="V62" i="59"/>
  <c r="V61" i="59"/>
  <c r="V60" i="59"/>
  <c r="V58" i="59"/>
  <c r="V57" i="59"/>
  <c r="V56" i="59"/>
  <c r="V55" i="59"/>
  <c r="Q55" i="59"/>
  <c r="V54" i="59"/>
  <c r="Q54" i="59"/>
  <c r="V53" i="59"/>
  <c r="Q53" i="59"/>
  <c r="V52" i="59"/>
  <c r="Q52" i="59"/>
  <c r="V51" i="59"/>
  <c r="Q51" i="59"/>
  <c r="L51" i="59"/>
  <c r="V50" i="59"/>
  <c r="L50" i="59"/>
  <c r="V49" i="59"/>
  <c r="Q49" i="59"/>
  <c r="L49" i="59"/>
  <c r="V48" i="59"/>
  <c r="Q48" i="59"/>
  <c r="L48" i="59"/>
  <c r="V47" i="59"/>
  <c r="Q47" i="59"/>
  <c r="L47" i="59"/>
  <c r="V46" i="59"/>
  <c r="Q46" i="59"/>
  <c r="L46" i="59"/>
  <c r="V45" i="59"/>
  <c r="Q45" i="59"/>
  <c r="L45" i="59"/>
  <c r="G45" i="59"/>
  <c r="V44" i="59"/>
  <c r="Q44" i="59"/>
  <c r="L44" i="59"/>
  <c r="G44" i="59"/>
  <c r="V43" i="59"/>
  <c r="Q43" i="59"/>
  <c r="L43" i="59"/>
  <c r="G43" i="59"/>
  <c r="V42" i="59"/>
  <c r="G42" i="59"/>
  <c r="V41" i="59"/>
  <c r="Q41" i="59"/>
  <c r="L41" i="59"/>
  <c r="G41" i="59"/>
  <c r="V40" i="59"/>
  <c r="Q40" i="59"/>
  <c r="L40" i="59"/>
  <c r="G40" i="59"/>
  <c r="V39" i="59"/>
  <c r="Q39" i="59"/>
  <c r="L39" i="59"/>
  <c r="G39" i="59"/>
  <c r="V38" i="59"/>
  <c r="Q38" i="59"/>
  <c r="L38" i="59"/>
  <c r="G38" i="59"/>
  <c r="V37" i="59"/>
  <c r="L37" i="59"/>
  <c r="G37" i="59"/>
  <c r="V36" i="59"/>
  <c r="Q36" i="59"/>
  <c r="L36" i="59"/>
  <c r="V35" i="59"/>
  <c r="Q35" i="59"/>
  <c r="G35" i="59"/>
  <c r="V34" i="59"/>
  <c r="Q34" i="59"/>
  <c r="L34" i="59"/>
  <c r="G34" i="59"/>
  <c r="V33" i="59"/>
  <c r="Q33" i="59"/>
  <c r="L33" i="59"/>
  <c r="G33" i="59"/>
  <c r="Q32" i="59"/>
  <c r="L32" i="59"/>
  <c r="G32" i="59"/>
  <c r="Q31" i="59"/>
  <c r="L31" i="59"/>
  <c r="G31" i="59"/>
  <c r="Q30" i="59"/>
  <c r="L30" i="59"/>
  <c r="G30" i="59"/>
  <c r="Q29" i="59"/>
  <c r="L29" i="59"/>
  <c r="Q28" i="59"/>
  <c r="L28" i="59"/>
  <c r="G28" i="59"/>
  <c r="V27" i="59"/>
  <c r="L27" i="59"/>
  <c r="G27" i="59"/>
  <c r="V26" i="59"/>
  <c r="Q26" i="59"/>
  <c r="L26" i="59"/>
  <c r="G26" i="59"/>
  <c r="V25" i="59"/>
  <c r="Q25" i="59"/>
  <c r="L25" i="59"/>
  <c r="G25" i="59"/>
  <c r="V24" i="59"/>
  <c r="Q24" i="59"/>
  <c r="L24" i="59"/>
  <c r="G24" i="59"/>
  <c r="V23" i="59"/>
  <c r="Q23" i="59"/>
  <c r="L23" i="59"/>
  <c r="V22" i="59"/>
  <c r="Q22" i="59"/>
  <c r="L22" i="59"/>
  <c r="G22" i="59"/>
  <c r="V21" i="59"/>
  <c r="Q21" i="59"/>
  <c r="L21" i="59"/>
  <c r="G21" i="59"/>
  <c r="V20" i="59"/>
  <c r="Q20" i="59"/>
  <c r="L20" i="59"/>
  <c r="G20" i="59"/>
  <c r="V19" i="59"/>
  <c r="Q19" i="59"/>
  <c r="L19" i="59"/>
  <c r="G19" i="59"/>
  <c r="V18" i="59"/>
  <c r="L18" i="59"/>
  <c r="G18" i="59"/>
  <c r="V17" i="59"/>
  <c r="Q17" i="59"/>
  <c r="L17" i="59"/>
  <c r="V16" i="59"/>
  <c r="Q16" i="59"/>
  <c r="L16" i="59"/>
  <c r="G16" i="59"/>
  <c r="V15" i="59"/>
  <c r="Q15" i="59"/>
  <c r="L15" i="59"/>
  <c r="G15" i="59"/>
  <c r="V14" i="59"/>
  <c r="Q14" i="59"/>
  <c r="L14" i="59"/>
  <c r="G14" i="59"/>
  <c r="V13" i="59"/>
  <c r="Q13" i="59"/>
  <c r="L13" i="59"/>
  <c r="G13" i="59"/>
  <c r="V12" i="59"/>
  <c r="L12" i="59"/>
  <c r="G12" i="59"/>
  <c r="V11" i="59"/>
  <c r="Q11" i="59"/>
  <c r="G11" i="59"/>
  <c r="Q10" i="59"/>
  <c r="L10" i="59"/>
  <c r="G10" i="59"/>
  <c r="V9" i="59"/>
  <c r="Q9" i="59"/>
  <c r="L9" i="59"/>
  <c r="G9" i="59"/>
  <c r="V8" i="59"/>
  <c r="Q8" i="59"/>
  <c r="L8" i="59"/>
  <c r="G8" i="59"/>
  <c r="V7" i="59"/>
  <c r="Q7" i="59"/>
  <c r="L7" i="59"/>
  <c r="G7" i="59"/>
  <c r="V6" i="59"/>
  <c r="Q6" i="59"/>
  <c r="L6" i="59"/>
  <c r="G6" i="59"/>
  <c r="V5" i="59"/>
  <c r="Q5" i="59"/>
  <c r="L5" i="59"/>
  <c r="G5" i="59"/>
  <c r="V4" i="59"/>
  <c r="Q4" i="59"/>
  <c r="L4" i="59"/>
  <c r="G4" i="59"/>
  <c r="L334" i="58"/>
  <c r="L333" i="58"/>
  <c r="G87" i="58"/>
  <c r="G86" i="58"/>
  <c r="V62" i="58"/>
  <c r="V61" i="58"/>
  <c r="V60" i="58"/>
  <c r="V58" i="58"/>
  <c r="V57" i="58"/>
  <c r="V56" i="58"/>
  <c r="V55" i="58"/>
  <c r="Q55" i="58"/>
  <c r="V54" i="58"/>
  <c r="Q54" i="58"/>
  <c r="V53" i="58"/>
  <c r="Q53" i="58"/>
  <c r="V52" i="58"/>
  <c r="Q52" i="58"/>
  <c r="V51" i="58"/>
  <c r="Q51" i="58"/>
  <c r="L51" i="58"/>
  <c r="V50" i="58"/>
  <c r="L50" i="58"/>
  <c r="V49" i="58"/>
  <c r="Q49" i="58"/>
  <c r="L49" i="58"/>
  <c r="V48" i="58"/>
  <c r="Q48" i="58"/>
  <c r="L48" i="58"/>
  <c r="V47" i="58"/>
  <c r="Q47" i="58"/>
  <c r="L47" i="58"/>
  <c r="V46" i="58"/>
  <c r="Q46" i="58"/>
  <c r="L46" i="58"/>
  <c r="V45" i="58"/>
  <c r="Q45" i="58"/>
  <c r="L45" i="58"/>
  <c r="G45" i="58"/>
  <c r="V44" i="58"/>
  <c r="Q44" i="58"/>
  <c r="L44" i="58"/>
  <c r="G44" i="58"/>
  <c r="V43" i="58"/>
  <c r="Q43" i="58"/>
  <c r="L43" i="58"/>
  <c r="G43" i="58"/>
  <c r="V42" i="58"/>
  <c r="G42" i="58"/>
  <c r="V41" i="58"/>
  <c r="Q41" i="58"/>
  <c r="L41" i="58"/>
  <c r="G41" i="58"/>
  <c r="V40" i="58"/>
  <c r="Q40" i="58"/>
  <c r="L40" i="58"/>
  <c r="G40" i="58"/>
  <c r="V39" i="58"/>
  <c r="Q39" i="58"/>
  <c r="L39" i="58"/>
  <c r="G39" i="58"/>
  <c r="Q38" i="58"/>
  <c r="L38" i="58"/>
  <c r="G38" i="58"/>
  <c r="V37" i="58"/>
  <c r="L37" i="58"/>
  <c r="G37" i="58"/>
  <c r="V36" i="58"/>
  <c r="Q36" i="58"/>
  <c r="L36" i="58"/>
  <c r="V35" i="58"/>
  <c r="Q35" i="58"/>
  <c r="G35" i="58"/>
  <c r="V34" i="58"/>
  <c r="Q34" i="58"/>
  <c r="L34" i="58"/>
  <c r="G34" i="58"/>
  <c r="V33" i="58"/>
  <c r="Q33" i="58"/>
  <c r="L33" i="58"/>
  <c r="G33" i="58"/>
  <c r="Q32" i="58"/>
  <c r="L32" i="58"/>
  <c r="G32" i="58"/>
  <c r="Q31" i="58"/>
  <c r="L31" i="58"/>
  <c r="G31" i="58"/>
  <c r="Q30" i="58"/>
  <c r="L30" i="58"/>
  <c r="G30" i="58"/>
  <c r="Q29" i="58"/>
  <c r="L29" i="58"/>
  <c r="Q28" i="58"/>
  <c r="L28" i="58"/>
  <c r="G28" i="58"/>
  <c r="V27" i="58"/>
  <c r="L27" i="58"/>
  <c r="G27" i="58"/>
  <c r="V26" i="58"/>
  <c r="Q26" i="58"/>
  <c r="L26" i="58"/>
  <c r="G26" i="58"/>
  <c r="V25" i="58"/>
  <c r="Q25" i="58"/>
  <c r="L25" i="58"/>
  <c r="G25" i="58"/>
  <c r="V24" i="58"/>
  <c r="Q24" i="58"/>
  <c r="L24" i="58"/>
  <c r="G24" i="58"/>
  <c r="V23" i="58"/>
  <c r="Q23" i="58"/>
  <c r="L23" i="58"/>
  <c r="V22" i="58"/>
  <c r="Q22" i="58"/>
  <c r="L22" i="58"/>
  <c r="G22" i="58"/>
  <c r="V21" i="58"/>
  <c r="Q21" i="58"/>
  <c r="L21" i="58"/>
  <c r="G21" i="58"/>
  <c r="V20" i="58"/>
  <c r="Q20" i="58"/>
  <c r="L20" i="58"/>
  <c r="G20" i="58"/>
  <c r="V19" i="58"/>
  <c r="Q19" i="58"/>
  <c r="L19" i="58"/>
  <c r="G19" i="58"/>
  <c r="V18" i="58"/>
  <c r="L18" i="58"/>
  <c r="G18" i="58"/>
  <c r="V17" i="58"/>
  <c r="Q17" i="58"/>
  <c r="L17" i="58"/>
  <c r="V16" i="58"/>
  <c r="Q16" i="58"/>
  <c r="L16" i="58"/>
  <c r="G16" i="58"/>
  <c r="V15" i="58"/>
  <c r="Q15" i="58"/>
  <c r="L15" i="58"/>
  <c r="G15" i="58"/>
  <c r="V14" i="58"/>
  <c r="Q14" i="58"/>
  <c r="L14" i="58"/>
  <c r="G14" i="58"/>
  <c r="V13" i="58"/>
  <c r="Q13" i="58"/>
  <c r="L13" i="58"/>
  <c r="G13" i="58"/>
  <c r="V12" i="58"/>
  <c r="L12" i="58"/>
  <c r="G12" i="58"/>
  <c r="V11" i="58"/>
  <c r="Q11" i="58"/>
  <c r="G11" i="58"/>
  <c r="Q10" i="58"/>
  <c r="L10" i="58"/>
  <c r="G10" i="58"/>
  <c r="V9" i="58"/>
  <c r="Q9" i="58"/>
  <c r="L9" i="58"/>
  <c r="G9" i="58"/>
  <c r="V8" i="58"/>
  <c r="Q8" i="58"/>
  <c r="L8" i="58"/>
  <c r="G8" i="58"/>
  <c r="V7" i="58"/>
  <c r="Q7" i="58"/>
  <c r="L7" i="58"/>
  <c r="G7" i="58"/>
  <c r="V6" i="58"/>
  <c r="Q6" i="58"/>
  <c r="L6" i="58"/>
  <c r="G6" i="58"/>
  <c r="V5" i="58"/>
  <c r="Q5" i="58"/>
  <c r="L5" i="58"/>
  <c r="G5" i="58"/>
  <c r="V4" i="58"/>
  <c r="Q4" i="58"/>
  <c r="L4" i="58"/>
  <c r="G4" i="58"/>
  <c r="L334" i="44"/>
  <c r="L333" i="44"/>
  <c r="G87" i="44"/>
  <c r="G86" i="44"/>
  <c r="V62" i="44"/>
  <c r="V61" i="44"/>
  <c r="V60" i="44"/>
  <c r="V58" i="44"/>
  <c r="V57" i="44"/>
  <c r="V56" i="44"/>
  <c r="V55" i="44"/>
  <c r="Q55" i="44"/>
  <c r="V54" i="44"/>
  <c r="Q54" i="44"/>
  <c r="V53" i="44"/>
  <c r="Q53" i="44"/>
  <c r="V52" i="44"/>
  <c r="Q52" i="44"/>
  <c r="V51" i="44"/>
  <c r="Q51" i="44"/>
  <c r="L51" i="44"/>
  <c r="V50" i="44"/>
  <c r="L50" i="44"/>
  <c r="V49" i="44"/>
  <c r="Q49" i="44"/>
  <c r="L49" i="44"/>
  <c r="V48" i="44"/>
  <c r="Q48" i="44"/>
  <c r="L48" i="44"/>
  <c r="V47" i="44"/>
  <c r="Q47" i="44"/>
  <c r="L47" i="44"/>
  <c r="V46" i="44"/>
  <c r="Q46" i="44"/>
  <c r="L46" i="44"/>
  <c r="V45" i="44"/>
  <c r="Q45" i="44"/>
  <c r="L45" i="44"/>
  <c r="G45" i="44"/>
  <c r="V44" i="44"/>
  <c r="Q44" i="44"/>
  <c r="L44" i="44"/>
  <c r="G44" i="44"/>
  <c r="V43" i="44"/>
  <c r="Q43" i="44"/>
  <c r="L43" i="44"/>
  <c r="G43" i="44"/>
  <c r="V42" i="44"/>
  <c r="G42" i="44"/>
  <c r="V41" i="44"/>
  <c r="Q41" i="44"/>
  <c r="L41" i="44"/>
  <c r="G41" i="44"/>
  <c r="V40" i="44"/>
  <c r="Q40" i="44"/>
  <c r="L40" i="44"/>
  <c r="G40" i="44"/>
  <c r="V39" i="44"/>
  <c r="Q39" i="44"/>
  <c r="L39" i="44"/>
  <c r="G39" i="44"/>
  <c r="Q38" i="44"/>
  <c r="L38" i="44"/>
  <c r="G38" i="44"/>
  <c r="V37" i="44"/>
  <c r="L37" i="44"/>
  <c r="G37" i="44"/>
  <c r="V36" i="44"/>
  <c r="Q36" i="44"/>
  <c r="L36" i="44"/>
  <c r="V35" i="44"/>
  <c r="Q35" i="44"/>
  <c r="G35" i="44"/>
  <c r="V34" i="44"/>
  <c r="Q34" i="44"/>
  <c r="L34" i="44"/>
  <c r="G34" i="44"/>
  <c r="V33" i="44"/>
  <c r="Q33" i="44"/>
  <c r="L33" i="44"/>
  <c r="G33" i="44"/>
  <c r="Q32" i="44"/>
  <c r="L32" i="44"/>
  <c r="G32" i="44"/>
  <c r="Q31" i="44"/>
  <c r="L31" i="44"/>
  <c r="G31" i="44"/>
  <c r="Q30" i="44"/>
  <c r="L30" i="44"/>
  <c r="G30" i="44"/>
  <c r="Q29" i="44"/>
  <c r="L29" i="44"/>
  <c r="Q28" i="44"/>
  <c r="L28" i="44"/>
  <c r="G28" i="44"/>
  <c r="V27" i="44"/>
  <c r="L27" i="44"/>
  <c r="G27" i="44"/>
  <c r="V26" i="44"/>
  <c r="Q26" i="44"/>
  <c r="L26" i="44"/>
  <c r="G26" i="44"/>
  <c r="V25" i="44"/>
  <c r="Q25" i="44"/>
  <c r="L25" i="44"/>
  <c r="G25" i="44"/>
  <c r="V24" i="44"/>
  <c r="Q24" i="44"/>
  <c r="L24" i="44"/>
  <c r="G24" i="44"/>
  <c r="V23" i="44"/>
  <c r="Q23" i="44"/>
  <c r="L23" i="44"/>
  <c r="V22" i="44"/>
  <c r="Q22" i="44"/>
  <c r="L22" i="44"/>
  <c r="G22" i="44"/>
  <c r="V21" i="44"/>
  <c r="Q21" i="44"/>
  <c r="L21" i="44"/>
  <c r="G21" i="44"/>
  <c r="V20" i="44"/>
  <c r="Q20" i="44"/>
  <c r="L20" i="44"/>
  <c r="G20" i="44"/>
  <c r="V19" i="44"/>
  <c r="Q19" i="44"/>
  <c r="L19" i="44"/>
  <c r="G19" i="44"/>
  <c r="V18" i="44"/>
  <c r="L18" i="44"/>
  <c r="G18" i="44"/>
  <c r="V17" i="44"/>
  <c r="Q17" i="44"/>
  <c r="L17" i="44"/>
  <c r="V16" i="44"/>
  <c r="Q16" i="44"/>
  <c r="L16" i="44"/>
  <c r="G16" i="44"/>
  <c r="V15" i="44"/>
  <c r="Q15" i="44"/>
  <c r="L15" i="44"/>
  <c r="G15" i="44"/>
  <c r="V14" i="44"/>
  <c r="Q14" i="44"/>
  <c r="L14" i="44"/>
  <c r="G14" i="44"/>
  <c r="V13" i="44"/>
  <c r="Q13" i="44"/>
  <c r="L13" i="44"/>
  <c r="G13" i="44"/>
  <c r="V12" i="44"/>
  <c r="L12" i="44"/>
  <c r="G12" i="44"/>
  <c r="V11" i="44"/>
  <c r="Q11" i="44"/>
  <c r="G11" i="44"/>
  <c r="Q10" i="44"/>
  <c r="L10" i="44"/>
  <c r="G10" i="44"/>
  <c r="V9" i="44"/>
  <c r="Q9" i="44"/>
  <c r="L9" i="44"/>
  <c r="G9" i="44"/>
  <c r="V8" i="44"/>
  <c r="Q8" i="44"/>
  <c r="L8" i="44"/>
  <c r="G8" i="44"/>
  <c r="V7" i="44"/>
  <c r="Q7" i="44"/>
  <c r="L7" i="44"/>
  <c r="G7" i="44"/>
  <c r="V6" i="44"/>
  <c r="Q6" i="44"/>
  <c r="L6" i="44"/>
  <c r="G6" i="44"/>
  <c r="V5" i="44"/>
  <c r="Q5" i="44"/>
  <c r="L5" i="44"/>
  <c r="G5" i="44"/>
  <c r="V4" i="44"/>
  <c r="Q4" i="44"/>
  <c r="L4" i="44"/>
  <c r="G4" i="44"/>
  <c r="L334" i="43"/>
  <c r="L333" i="43"/>
  <c r="G87" i="43"/>
  <c r="G86" i="43"/>
  <c r="V62" i="43"/>
  <c r="V61" i="43"/>
  <c r="V60" i="43"/>
  <c r="V59" i="43"/>
  <c r="V58" i="43"/>
  <c r="V57" i="43"/>
  <c r="V56" i="43"/>
  <c r="V55" i="43"/>
  <c r="Q55" i="43"/>
  <c r="V54" i="43"/>
  <c r="Q54" i="43"/>
  <c r="V53" i="43"/>
  <c r="Q53" i="43"/>
  <c r="V52" i="43"/>
  <c r="Q52" i="43"/>
  <c r="V51" i="43"/>
  <c r="Q51" i="43"/>
  <c r="L51" i="43"/>
  <c r="V50" i="43"/>
  <c r="L50" i="43"/>
  <c r="V49" i="43"/>
  <c r="Q49" i="43"/>
  <c r="L49" i="43"/>
  <c r="V48" i="43"/>
  <c r="Q48" i="43"/>
  <c r="L48" i="43"/>
  <c r="V47" i="43"/>
  <c r="Q47" i="43"/>
  <c r="L47" i="43"/>
  <c r="V46" i="43"/>
  <c r="Q46" i="43"/>
  <c r="L46" i="43"/>
  <c r="V45" i="43"/>
  <c r="Q45" i="43"/>
  <c r="L45" i="43"/>
  <c r="G45" i="43"/>
  <c r="V44" i="43"/>
  <c r="Q44" i="43"/>
  <c r="L44" i="43"/>
  <c r="G44" i="43"/>
  <c r="V43" i="43"/>
  <c r="Q43" i="43"/>
  <c r="L43" i="43"/>
  <c r="G43" i="43"/>
  <c r="V42" i="43"/>
  <c r="G42" i="43"/>
  <c r="V41" i="43"/>
  <c r="Q41" i="43"/>
  <c r="L41" i="43"/>
  <c r="G41" i="43"/>
  <c r="V40" i="43"/>
  <c r="Q40" i="43"/>
  <c r="L40" i="43"/>
  <c r="G40" i="43"/>
  <c r="V39" i="43"/>
  <c r="Q39" i="43"/>
  <c r="L39" i="43"/>
  <c r="G39" i="43"/>
  <c r="V38" i="43"/>
  <c r="Q38" i="43"/>
  <c r="L38" i="43"/>
  <c r="G38" i="43"/>
  <c r="V37" i="43"/>
  <c r="L37" i="43"/>
  <c r="G37" i="43"/>
  <c r="V36" i="43"/>
  <c r="Q36" i="43"/>
  <c r="L36" i="43"/>
  <c r="V35" i="43"/>
  <c r="Q35" i="43"/>
  <c r="G35" i="43"/>
  <c r="V34" i="43"/>
  <c r="Q34" i="43"/>
  <c r="L34" i="43"/>
  <c r="G34" i="43"/>
  <c r="V33" i="43"/>
  <c r="Q33" i="43"/>
  <c r="L33" i="43"/>
  <c r="G33" i="43"/>
  <c r="Q32" i="43"/>
  <c r="L32" i="43"/>
  <c r="G32" i="43"/>
  <c r="Q31" i="43"/>
  <c r="L31" i="43"/>
  <c r="G31" i="43"/>
  <c r="Q30" i="43"/>
  <c r="L30" i="43"/>
  <c r="G30" i="43"/>
  <c r="Q29" i="43"/>
  <c r="L29" i="43"/>
  <c r="Q28" i="43"/>
  <c r="L28" i="43"/>
  <c r="G28" i="43"/>
  <c r="V27" i="43"/>
  <c r="L27" i="43"/>
  <c r="G27" i="43"/>
  <c r="V26" i="43"/>
  <c r="Q26" i="43"/>
  <c r="L26" i="43"/>
  <c r="G26" i="43"/>
  <c r="V25" i="43"/>
  <c r="Q25" i="43"/>
  <c r="L25" i="43"/>
  <c r="G25" i="43"/>
  <c r="V24" i="43"/>
  <c r="Q24" i="43"/>
  <c r="L24" i="43"/>
  <c r="G24" i="43"/>
  <c r="V23" i="43"/>
  <c r="Q23" i="43"/>
  <c r="L23" i="43"/>
  <c r="V22" i="43"/>
  <c r="Q22" i="43"/>
  <c r="L22" i="43"/>
  <c r="G22" i="43"/>
  <c r="V21" i="43"/>
  <c r="Q21" i="43"/>
  <c r="L21" i="43"/>
  <c r="G21" i="43"/>
  <c r="V20" i="43"/>
  <c r="Q20" i="43"/>
  <c r="L20" i="43"/>
  <c r="G20" i="43"/>
  <c r="V19" i="43"/>
  <c r="Q19" i="43"/>
  <c r="L19" i="43"/>
  <c r="G19" i="43"/>
  <c r="V18" i="43"/>
  <c r="L18" i="43"/>
  <c r="G18" i="43"/>
  <c r="V17" i="43"/>
  <c r="Q17" i="43"/>
  <c r="L17" i="43"/>
  <c r="V16" i="43"/>
  <c r="Q16" i="43"/>
  <c r="L16" i="43"/>
  <c r="G16" i="43"/>
  <c r="V15" i="43"/>
  <c r="Q15" i="43"/>
  <c r="L15" i="43"/>
  <c r="G15" i="43"/>
  <c r="V14" i="43"/>
  <c r="Q14" i="43"/>
  <c r="L14" i="43"/>
  <c r="G14" i="43"/>
  <c r="V13" i="43"/>
  <c r="Q13" i="43"/>
  <c r="L13" i="43"/>
  <c r="G13" i="43"/>
  <c r="V12" i="43"/>
  <c r="L12" i="43"/>
  <c r="G12" i="43"/>
  <c r="V11" i="43"/>
  <c r="Q11" i="43"/>
  <c r="G11" i="43"/>
  <c r="Q10" i="43"/>
  <c r="L10" i="43"/>
  <c r="G10" i="43"/>
  <c r="V9" i="43"/>
  <c r="Q9" i="43"/>
  <c r="L9" i="43"/>
  <c r="G9" i="43"/>
  <c r="V8" i="43"/>
  <c r="Q8" i="43"/>
  <c r="L8" i="43"/>
  <c r="G8" i="43"/>
  <c r="V7" i="43"/>
  <c r="Q7" i="43"/>
  <c r="L7" i="43"/>
  <c r="G7" i="43"/>
  <c r="V6" i="43"/>
  <c r="Q6" i="43"/>
  <c r="L6" i="43"/>
  <c r="G6" i="43"/>
  <c r="V5" i="43"/>
  <c r="Q5" i="43"/>
  <c r="L5" i="43"/>
  <c r="G5" i="43"/>
  <c r="V4" i="43"/>
  <c r="Q4" i="43"/>
  <c r="L4" i="43"/>
  <c r="G4" i="43"/>
  <c r="L334" i="42"/>
  <c r="L333" i="42"/>
  <c r="G87" i="42"/>
  <c r="G86" i="42"/>
  <c r="V62" i="42"/>
  <c r="V61" i="42"/>
  <c r="V60" i="42"/>
  <c r="V58" i="42"/>
  <c r="V57" i="42"/>
  <c r="V56" i="42"/>
  <c r="V55" i="42"/>
  <c r="Q55" i="42"/>
  <c r="V54" i="42"/>
  <c r="Q54" i="42"/>
  <c r="V53" i="42"/>
  <c r="Q53" i="42"/>
  <c r="V52" i="42"/>
  <c r="Q52" i="42"/>
  <c r="V51" i="42"/>
  <c r="Q51" i="42"/>
  <c r="L51" i="42"/>
  <c r="V50" i="42"/>
  <c r="L50" i="42"/>
  <c r="V49" i="42"/>
  <c r="Q49" i="42"/>
  <c r="L49" i="42"/>
  <c r="V48" i="42"/>
  <c r="Q48" i="42"/>
  <c r="L48" i="42"/>
  <c r="V47" i="42"/>
  <c r="Q47" i="42"/>
  <c r="L47" i="42"/>
  <c r="V46" i="42"/>
  <c r="Q46" i="42"/>
  <c r="L46" i="42"/>
  <c r="V45" i="42"/>
  <c r="Q45" i="42"/>
  <c r="L45" i="42"/>
  <c r="G45" i="42"/>
  <c r="V44" i="42"/>
  <c r="Q44" i="42"/>
  <c r="L44" i="42"/>
  <c r="G44" i="42"/>
  <c r="V43" i="42"/>
  <c r="Q43" i="42"/>
  <c r="L43" i="42"/>
  <c r="G43" i="42"/>
  <c r="V42" i="42"/>
  <c r="G42" i="42"/>
  <c r="V41" i="42"/>
  <c r="Q41" i="42"/>
  <c r="L41" i="42"/>
  <c r="G41" i="42"/>
  <c r="V40" i="42"/>
  <c r="Q40" i="42"/>
  <c r="L40" i="42"/>
  <c r="G40" i="42"/>
  <c r="V39" i="42"/>
  <c r="Q39" i="42"/>
  <c r="L39" i="42"/>
  <c r="G39" i="42"/>
  <c r="Q38" i="42"/>
  <c r="L38" i="42"/>
  <c r="G38" i="42"/>
  <c r="V37" i="42"/>
  <c r="L37" i="42"/>
  <c r="G37" i="42"/>
  <c r="V36" i="42"/>
  <c r="Q36" i="42"/>
  <c r="L36" i="42"/>
  <c r="V35" i="42"/>
  <c r="Q35" i="42"/>
  <c r="G35" i="42"/>
  <c r="V34" i="42"/>
  <c r="Q34" i="42"/>
  <c r="L34" i="42"/>
  <c r="G34" i="42"/>
  <c r="V33" i="42"/>
  <c r="Q33" i="42"/>
  <c r="L33" i="42"/>
  <c r="G33" i="42"/>
  <c r="Q32" i="42"/>
  <c r="L32" i="42"/>
  <c r="G32" i="42"/>
  <c r="Q31" i="42"/>
  <c r="L31" i="42"/>
  <c r="G31" i="42"/>
  <c r="Q30" i="42"/>
  <c r="L30" i="42"/>
  <c r="G30" i="42"/>
  <c r="Q29" i="42"/>
  <c r="L29" i="42"/>
  <c r="Q28" i="42"/>
  <c r="L28" i="42"/>
  <c r="G28" i="42"/>
  <c r="V27" i="42"/>
  <c r="L27" i="42"/>
  <c r="G27" i="42"/>
  <c r="V26" i="42"/>
  <c r="Q26" i="42"/>
  <c r="L26" i="42"/>
  <c r="G26" i="42"/>
  <c r="V25" i="42"/>
  <c r="Q25" i="42"/>
  <c r="L25" i="42"/>
  <c r="G25" i="42"/>
  <c r="V24" i="42"/>
  <c r="Q24" i="42"/>
  <c r="L24" i="42"/>
  <c r="G24" i="42"/>
  <c r="V23" i="42"/>
  <c r="Q23" i="42"/>
  <c r="L23" i="42"/>
  <c r="V22" i="42"/>
  <c r="Q22" i="42"/>
  <c r="L22" i="42"/>
  <c r="G22" i="42"/>
  <c r="V21" i="42"/>
  <c r="Q21" i="42"/>
  <c r="L21" i="42"/>
  <c r="G21" i="42"/>
  <c r="V20" i="42"/>
  <c r="Q20" i="42"/>
  <c r="L20" i="42"/>
  <c r="G20" i="42"/>
  <c r="V19" i="42"/>
  <c r="Q19" i="42"/>
  <c r="L19" i="42"/>
  <c r="G19" i="42"/>
  <c r="V18" i="42"/>
  <c r="L18" i="42"/>
  <c r="G18" i="42"/>
  <c r="V17" i="42"/>
  <c r="Q17" i="42"/>
  <c r="L17" i="42"/>
  <c r="V16" i="42"/>
  <c r="Q16" i="42"/>
  <c r="L16" i="42"/>
  <c r="G16" i="42"/>
  <c r="V15" i="42"/>
  <c r="Q15" i="42"/>
  <c r="L15" i="42"/>
  <c r="G15" i="42"/>
  <c r="V14" i="42"/>
  <c r="Q14" i="42"/>
  <c r="L14" i="42"/>
  <c r="G14" i="42"/>
  <c r="V13" i="42"/>
  <c r="Q13" i="42"/>
  <c r="L13" i="42"/>
  <c r="G13" i="42"/>
  <c r="V12" i="42"/>
  <c r="L12" i="42"/>
  <c r="G12" i="42"/>
  <c r="V11" i="42"/>
  <c r="Q11" i="42"/>
  <c r="G11" i="42"/>
  <c r="Q10" i="42"/>
  <c r="L10" i="42"/>
  <c r="G10" i="42"/>
  <c r="V9" i="42"/>
  <c r="Q9" i="42"/>
  <c r="L9" i="42"/>
  <c r="G9" i="42"/>
  <c r="V8" i="42"/>
  <c r="Q8" i="42"/>
  <c r="L8" i="42"/>
  <c r="G8" i="42"/>
  <c r="V7" i="42"/>
  <c r="Q7" i="42"/>
  <c r="L7" i="42"/>
  <c r="G7" i="42"/>
  <c r="V6" i="42"/>
  <c r="Q6" i="42"/>
  <c r="L6" i="42"/>
  <c r="G6" i="42"/>
  <c r="V5" i="42"/>
  <c r="Q5" i="42"/>
  <c r="L5" i="42"/>
  <c r="G5" i="42"/>
  <c r="V4" i="42"/>
  <c r="Q4" i="42"/>
  <c r="L4" i="42"/>
  <c r="G4" i="42"/>
  <c r="L334" i="41"/>
  <c r="L333" i="41"/>
  <c r="G87" i="41"/>
  <c r="G86" i="41"/>
  <c r="V62" i="41"/>
  <c r="V61" i="41"/>
  <c r="V60" i="41"/>
  <c r="V58" i="41"/>
  <c r="V57" i="41"/>
  <c r="V56" i="41"/>
  <c r="V55" i="41"/>
  <c r="Q55" i="41"/>
  <c r="V54" i="41"/>
  <c r="Q54" i="41"/>
  <c r="V53" i="41"/>
  <c r="Q53" i="41"/>
  <c r="V52" i="41"/>
  <c r="Q52" i="41"/>
  <c r="V51" i="41"/>
  <c r="Q51" i="41"/>
  <c r="L51" i="41"/>
  <c r="V50" i="41"/>
  <c r="L50" i="41"/>
  <c r="V49" i="41"/>
  <c r="Q49" i="41"/>
  <c r="L49" i="41"/>
  <c r="V48" i="41"/>
  <c r="Q48" i="41"/>
  <c r="L48" i="41"/>
  <c r="V47" i="41"/>
  <c r="Q47" i="41"/>
  <c r="L47" i="41"/>
  <c r="V46" i="41"/>
  <c r="Q46" i="41"/>
  <c r="L46" i="41"/>
  <c r="V45" i="41"/>
  <c r="Q45" i="41"/>
  <c r="L45" i="41"/>
  <c r="G45" i="41"/>
  <c r="V44" i="41"/>
  <c r="Q44" i="41"/>
  <c r="L44" i="41"/>
  <c r="G44" i="41"/>
  <c r="V43" i="41"/>
  <c r="Q43" i="41"/>
  <c r="L43" i="41"/>
  <c r="G43" i="41"/>
  <c r="V42" i="41"/>
  <c r="G42" i="41"/>
  <c r="V41" i="41"/>
  <c r="Q41" i="41"/>
  <c r="L41" i="41"/>
  <c r="G41" i="41"/>
  <c r="V40" i="41"/>
  <c r="Q40" i="41"/>
  <c r="L40" i="41"/>
  <c r="G40" i="41"/>
  <c r="V39" i="41"/>
  <c r="Q39" i="41"/>
  <c r="L39" i="41"/>
  <c r="G39" i="41"/>
  <c r="Q38" i="41"/>
  <c r="L38" i="41"/>
  <c r="G38" i="41"/>
  <c r="V37" i="41"/>
  <c r="L37" i="41"/>
  <c r="G37" i="41"/>
  <c r="V36" i="41"/>
  <c r="Q36" i="41"/>
  <c r="L36" i="41"/>
  <c r="V35" i="41"/>
  <c r="Q35" i="41"/>
  <c r="G35" i="41"/>
  <c r="V34" i="41"/>
  <c r="Q34" i="41"/>
  <c r="L34" i="41"/>
  <c r="G34" i="41"/>
  <c r="V33" i="41"/>
  <c r="Q33" i="41"/>
  <c r="L33" i="41"/>
  <c r="G33" i="41"/>
  <c r="Q32" i="41"/>
  <c r="L32" i="41"/>
  <c r="G32" i="41"/>
  <c r="Q31" i="41"/>
  <c r="L31" i="41"/>
  <c r="G31" i="41"/>
  <c r="Q30" i="41"/>
  <c r="L30" i="41"/>
  <c r="G30" i="41"/>
  <c r="Q29" i="41"/>
  <c r="L29" i="41"/>
  <c r="Q28" i="41"/>
  <c r="L28" i="41"/>
  <c r="G28" i="41"/>
  <c r="V27" i="41"/>
  <c r="L27" i="41"/>
  <c r="G27" i="41"/>
  <c r="V26" i="41"/>
  <c r="Q26" i="41"/>
  <c r="L26" i="41"/>
  <c r="G26" i="41"/>
  <c r="V25" i="41"/>
  <c r="Q25" i="41"/>
  <c r="L25" i="41"/>
  <c r="G25" i="41"/>
  <c r="V24" i="41"/>
  <c r="Q24" i="41"/>
  <c r="L24" i="41"/>
  <c r="G24" i="41"/>
  <c r="V23" i="41"/>
  <c r="Q23" i="41"/>
  <c r="L23" i="41"/>
  <c r="V22" i="41"/>
  <c r="Q22" i="41"/>
  <c r="L22" i="41"/>
  <c r="G22" i="41"/>
  <c r="V21" i="41"/>
  <c r="Q21" i="41"/>
  <c r="L21" i="41"/>
  <c r="G21" i="41"/>
  <c r="V20" i="41"/>
  <c r="Q20" i="41"/>
  <c r="L20" i="41"/>
  <c r="G20" i="41"/>
  <c r="V19" i="41"/>
  <c r="Q19" i="41"/>
  <c r="L19" i="41"/>
  <c r="G19" i="41"/>
  <c r="V18" i="41"/>
  <c r="L18" i="41"/>
  <c r="G18" i="41"/>
  <c r="V17" i="41"/>
  <c r="Q17" i="41"/>
  <c r="L17" i="41"/>
  <c r="V16" i="41"/>
  <c r="Q16" i="41"/>
  <c r="L16" i="41"/>
  <c r="G16" i="41"/>
  <c r="V15" i="41"/>
  <c r="Q15" i="41"/>
  <c r="L15" i="41"/>
  <c r="G15" i="41"/>
  <c r="V14" i="41"/>
  <c r="Q14" i="41"/>
  <c r="L14" i="41"/>
  <c r="G14" i="41"/>
  <c r="V13" i="41"/>
  <c r="Q13" i="41"/>
  <c r="L13" i="41"/>
  <c r="G13" i="41"/>
  <c r="V12" i="41"/>
  <c r="L12" i="41"/>
  <c r="G12" i="41"/>
  <c r="V11" i="41"/>
  <c r="Q11" i="41"/>
  <c r="G11" i="41"/>
  <c r="Q10" i="41"/>
  <c r="L10" i="41"/>
  <c r="G10" i="41"/>
  <c r="V9" i="41"/>
  <c r="Q9" i="41"/>
  <c r="L9" i="41"/>
  <c r="G9" i="41"/>
  <c r="V8" i="41"/>
  <c r="Q8" i="41"/>
  <c r="L8" i="41"/>
  <c r="G8" i="41"/>
  <c r="V7" i="41"/>
  <c r="Q7" i="41"/>
  <c r="L7" i="41"/>
  <c r="G7" i="41"/>
  <c r="V6" i="41"/>
  <c r="Q6" i="41"/>
  <c r="L6" i="41"/>
  <c r="G6" i="41"/>
  <c r="V5" i="41"/>
  <c r="Q5" i="41"/>
  <c r="L5" i="41"/>
  <c r="G5" i="41"/>
  <c r="V4" i="41"/>
  <c r="Q4" i="41"/>
  <c r="L4" i="41"/>
  <c r="G4" i="41"/>
  <c r="L334" i="40"/>
  <c r="L333" i="40"/>
  <c r="G87" i="40"/>
  <c r="G86" i="40"/>
  <c r="V62" i="40"/>
  <c r="V61" i="40"/>
  <c r="V60" i="40"/>
  <c r="V58" i="40"/>
  <c r="V57" i="40"/>
  <c r="V56" i="40"/>
  <c r="V55" i="40"/>
  <c r="Q55" i="40"/>
  <c r="V54" i="40"/>
  <c r="Q54" i="40"/>
  <c r="V53" i="40"/>
  <c r="Q53" i="40"/>
  <c r="V52" i="40"/>
  <c r="Q52" i="40"/>
  <c r="V51" i="40"/>
  <c r="Q51" i="40"/>
  <c r="L51" i="40"/>
  <c r="V50" i="40"/>
  <c r="L50" i="40"/>
  <c r="V49" i="40"/>
  <c r="Q49" i="40"/>
  <c r="L49" i="40"/>
  <c r="V48" i="40"/>
  <c r="Q48" i="40"/>
  <c r="L48" i="40"/>
  <c r="V47" i="40"/>
  <c r="Q47" i="40"/>
  <c r="L47" i="40"/>
  <c r="V46" i="40"/>
  <c r="Q46" i="40"/>
  <c r="L46" i="40"/>
  <c r="V45" i="40"/>
  <c r="Q45" i="40"/>
  <c r="L45" i="40"/>
  <c r="G45" i="40"/>
  <c r="V44" i="40"/>
  <c r="Q44" i="40"/>
  <c r="L44" i="40"/>
  <c r="G44" i="40"/>
  <c r="V43" i="40"/>
  <c r="Q43" i="40"/>
  <c r="L43" i="40"/>
  <c r="G43" i="40"/>
  <c r="V42" i="40"/>
  <c r="G42" i="40"/>
  <c r="V41" i="40"/>
  <c r="Q41" i="40"/>
  <c r="L41" i="40"/>
  <c r="G41" i="40"/>
  <c r="V40" i="40"/>
  <c r="Q40" i="40"/>
  <c r="L40" i="40"/>
  <c r="G40" i="40"/>
  <c r="V39" i="40"/>
  <c r="Q39" i="40"/>
  <c r="L39" i="40"/>
  <c r="G39" i="40"/>
  <c r="Q38" i="40"/>
  <c r="L38" i="40"/>
  <c r="G38" i="40"/>
  <c r="V37" i="40"/>
  <c r="L37" i="40"/>
  <c r="G37" i="40"/>
  <c r="V36" i="40"/>
  <c r="Q36" i="40"/>
  <c r="L36" i="40"/>
  <c r="V35" i="40"/>
  <c r="Q35" i="40"/>
  <c r="G35" i="40"/>
  <c r="V34" i="40"/>
  <c r="Q34" i="40"/>
  <c r="L34" i="40"/>
  <c r="G34" i="40"/>
  <c r="V33" i="40"/>
  <c r="Q33" i="40"/>
  <c r="L33" i="40"/>
  <c r="G33" i="40"/>
  <c r="Q32" i="40"/>
  <c r="L32" i="40"/>
  <c r="G32" i="40"/>
  <c r="Q31" i="40"/>
  <c r="L31" i="40"/>
  <c r="G31" i="40"/>
  <c r="Q30" i="40"/>
  <c r="L30" i="40"/>
  <c r="G30" i="40"/>
  <c r="Q29" i="40"/>
  <c r="L29" i="40"/>
  <c r="Q28" i="40"/>
  <c r="L28" i="40"/>
  <c r="G28" i="40"/>
  <c r="V27" i="40"/>
  <c r="L27" i="40"/>
  <c r="G27" i="40"/>
  <c r="V26" i="40"/>
  <c r="Q26" i="40"/>
  <c r="L26" i="40"/>
  <c r="G26" i="40"/>
  <c r="V25" i="40"/>
  <c r="Q25" i="40"/>
  <c r="L25" i="40"/>
  <c r="G25" i="40"/>
  <c r="V24" i="40"/>
  <c r="Q24" i="40"/>
  <c r="L24" i="40"/>
  <c r="G24" i="40"/>
  <c r="V23" i="40"/>
  <c r="Q23" i="40"/>
  <c r="L23" i="40"/>
  <c r="V22" i="40"/>
  <c r="Q22" i="40"/>
  <c r="L22" i="40"/>
  <c r="G22" i="40"/>
  <c r="V21" i="40"/>
  <c r="Q21" i="40"/>
  <c r="L21" i="40"/>
  <c r="G21" i="40"/>
  <c r="V20" i="40"/>
  <c r="Q20" i="40"/>
  <c r="L20" i="40"/>
  <c r="G20" i="40"/>
  <c r="V19" i="40"/>
  <c r="Q19" i="40"/>
  <c r="L19" i="40"/>
  <c r="G19" i="40"/>
  <c r="V18" i="40"/>
  <c r="L18" i="40"/>
  <c r="G18" i="40"/>
  <c r="V17" i="40"/>
  <c r="Q17" i="40"/>
  <c r="L17" i="40"/>
  <c r="V16" i="40"/>
  <c r="Q16" i="40"/>
  <c r="L16" i="40"/>
  <c r="G16" i="40"/>
  <c r="V15" i="40"/>
  <c r="Q15" i="40"/>
  <c r="L15" i="40"/>
  <c r="G15" i="40"/>
  <c r="V14" i="40"/>
  <c r="Q14" i="40"/>
  <c r="L14" i="40"/>
  <c r="G14" i="40"/>
  <c r="V13" i="40"/>
  <c r="Q13" i="40"/>
  <c r="L13" i="40"/>
  <c r="G13" i="40"/>
  <c r="V12" i="40"/>
  <c r="L12" i="40"/>
  <c r="G12" i="40"/>
  <c r="V11" i="40"/>
  <c r="Q11" i="40"/>
  <c r="G11" i="40"/>
  <c r="Q10" i="40"/>
  <c r="L10" i="40"/>
  <c r="G10" i="40"/>
  <c r="V9" i="40"/>
  <c r="Q9" i="40"/>
  <c r="L9" i="40"/>
  <c r="G9" i="40"/>
  <c r="V8" i="40"/>
  <c r="Q8" i="40"/>
  <c r="L8" i="40"/>
  <c r="G8" i="40"/>
  <c r="V7" i="40"/>
  <c r="Q7" i="40"/>
  <c r="L7" i="40"/>
  <c r="G7" i="40"/>
  <c r="V6" i="40"/>
  <c r="Q6" i="40"/>
  <c r="L6" i="40"/>
  <c r="G6" i="40"/>
  <c r="V5" i="40"/>
  <c r="Q5" i="40"/>
  <c r="L5" i="40"/>
  <c r="G5" i="40"/>
  <c r="V4" i="40"/>
  <c r="Q4" i="40"/>
  <c r="L4" i="40"/>
  <c r="G4" i="40"/>
  <c r="T62" i="76"/>
  <c r="S62" i="76"/>
  <c r="T61" i="76"/>
  <c r="S61" i="76"/>
  <c r="T60" i="76"/>
  <c r="S60" i="76"/>
  <c r="T59" i="76"/>
  <c r="S59" i="76"/>
  <c r="T58" i="76"/>
  <c r="T57" i="76"/>
  <c r="S57" i="76"/>
  <c r="T56" i="76"/>
  <c r="S56" i="76"/>
  <c r="T55" i="76"/>
  <c r="S55" i="76"/>
  <c r="P55" i="76"/>
  <c r="O55" i="76"/>
  <c r="T54" i="76"/>
  <c r="S54" i="76"/>
  <c r="P54" i="76"/>
  <c r="O54" i="76"/>
  <c r="T53" i="76"/>
  <c r="P53" i="76"/>
  <c r="O53" i="76"/>
  <c r="T52" i="76"/>
  <c r="S52" i="76"/>
  <c r="P52" i="76"/>
  <c r="O52" i="76"/>
  <c r="T51" i="76"/>
  <c r="S51" i="76"/>
  <c r="P51" i="76"/>
  <c r="O51" i="76"/>
  <c r="N51" i="76"/>
  <c r="K51" i="76"/>
  <c r="J51" i="76"/>
  <c r="T50" i="76"/>
  <c r="S50" i="76"/>
  <c r="N50" i="76"/>
  <c r="K50" i="76"/>
  <c r="J50" i="76"/>
  <c r="T49" i="76"/>
  <c r="S49" i="76"/>
  <c r="P49" i="76"/>
  <c r="O49" i="76"/>
  <c r="K49" i="76"/>
  <c r="J49" i="76"/>
  <c r="T48" i="76"/>
  <c r="P48" i="76"/>
  <c r="O48" i="76"/>
  <c r="K48" i="76"/>
  <c r="J48" i="76"/>
  <c r="T47" i="76"/>
  <c r="S47" i="76"/>
  <c r="P47" i="76"/>
  <c r="O47" i="76"/>
  <c r="K47" i="76"/>
  <c r="J47" i="76"/>
  <c r="T46" i="76"/>
  <c r="S46" i="76"/>
  <c r="P46" i="76"/>
  <c r="O46" i="76"/>
  <c r="K46" i="76"/>
  <c r="J46" i="76"/>
  <c r="T45" i="76"/>
  <c r="S45" i="76"/>
  <c r="P45" i="76"/>
  <c r="O45" i="76"/>
  <c r="K45" i="76"/>
  <c r="J45" i="76"/>
  <c r="F45" i="76"/>
  <c r="E45" i="76"/>
  <c r="T44" i="76"/>
  <c r="S44" i="76"/>
  <c r="P44" i="76"/>
  <c r="O44" i="76"/>
  <c r="K44" i="76"/>
  <c r="J44" i="76"/>
  <c r="F44" i="76"/>
  <c r="E44" i="76"/>
  <c r="T43" i="76"/>
  <c r="S43" i="76"/>
  <c r="P43" i="76"/>
  <c r="O43" i="76"/>
  <c r="N43" i="76"/>
  <c r="K43" i="76"/>
  <c r="J43" i="76"/>
  <c r="I43" i="76"/>
  <c r="F43" i="76"/>
  <c r="E43" i="76"/>
  <c r="T42" i="76"/>
  <c r="N42" i="76"/>
  <c r="I42" i="76"/>
  <c r="F42" i="76"/>
  <c r="E42" i="76"/>
  <c r="T41" i="76"/>
  <c r="S41" i="76"/>
  <c r="P41" i="76"/>
  <c r="O41" i="76"/>
  <c r="K41" i="76"/>
  <c r="J41" i="76"/>
  <c r="F41" i="76"/>
  <c r="E41" i="76"/>
  <c r="T40" i="76"/>
  <c r="S40" i="76"/>
  <c r="P40" i="76"/>
  <c r="O40" i="76"/>
  <c r="K40" i="76"/>
  <c r="J40" i="76"/>
  <c r="F40" i="76"/>
  <c r="E40" i="76"/>
  <c r="T39" i="76"/>
  <c r="S39" i="76"/>
  <c r="P39" i="76"/>
  <c r="O39" i="76"/>
  <c r="K39" i="76"/>
  <c r="J39" i="76"/>
  <c r="F39" i="76"/>
  <c r="E39" i="76"/>
  <c r="T38" i="76"/>
  <c r="S38" i="76"/>
  <c r="P38" i="76"/>
  <c r="O38" i="76"/>
  <c r="N38" i="76"/>
  <c r="K38" i="76"/>
  <c r="J38" i="76"/>
  <c r="F38" i="76"/>
  <c r="E38" i="76"/>
  <c r="T37" i="76"/>
  <c r="N37" i="76"/>
  <c r="K37" i="76"/>
  <c r="J37" i="76"/>
  <c r="F37" i="76"/>
  <c r="E37" i="76"/>
  <c r="D37" i="76"/>
  <c r="T36" i="76"/>
  <c r="S36" i="76"/>
  <c r="P36" i="76"/>
  <c r="O36" i="76"/>
  <c r="K36" i="76"/>
  <c r="J36" i="76"/>
  <c r="I36" i="76"/>
  <c r="D36" i="76"/>
  <c r="T35" i="76"/>
  <c r="S35" i="76"/>
  <c r="P35" i="76"/>
  <c r="O35" i="76"/>
  <c r="I35" i="76"/>
  <c r="F35" i="76"/>
  <c r="E35" i="76"/>
  <c r="T34" i="76"/>
  <c r="S34" i="76"/>
  <c r="P34" i="76"/>
  <c r="O34" i="76"/>
  <c r="K34" i="76"/>
  <c r="J34" i="76"/>
  <c r="F34" i="76"/>
  <c r="E34" i="76"/>
  <c r="T33" i="76"/>
  <c r="S33" i="76"/>
  <c r="P33" i="76"/>
  <c r="O33" i="76"/>
  <c r="K33" i="76"/>
  <c r="J33" i="76"/>
  <c r="F33" i="76"/>
  <c r="E33" i="76"/>
  <c r="T32" i="76"/>
  <c r="P32" i="76"/>
  <c r="O32" i="76"/>
  <c r="K32" i="76"/>
  <c r="J32" i="76"/>
  <c r="F32" i="76"/>
  <c r="E32" i="76"/>
  <c r="P31" i="76"/>
  <c r="O31" i="76"/>
  <c r="K31" i="76"/>
  <c r="J31" i="76"/>
  <c r="F31" i="76"/>
  <c r="E31" i="76"/>
  <c r="A31" i="76"/>
  <c r="P30" i="76"/>
  <c r="O30" i="76"/>
  <c r="K30" i="76"/>
  <c r="J30" i="76"/>
  <c r="F30" i="76"/>
  <c r="E30" i="76"/>
  <c r="D30" i="76"/>
  <c r="A30" i="76"/>
  <c r="P29" i="76"/>
  <c r="O29" i="76"/>
  <c r="K29" i="76"/>
  <c r="J29" i="76"/>
  <c r="D29" i="76"/>
  <c r="A29" i="76"/>
  <c r="P28" i="76"/>
  <c r="O28" i="76"/>
  <c r="N28" i="76"/>
  <c r="K28" i="76"/>
  <c r="J28" i="76"/>
  <c r="I28" i="76"/>
  <c r="F28" i="76"/>
  <c r="E28" i="76"/>
  <c r="T27" i="76"/>
  <c r="S27" i="76"/>
  <c r="N27" i="76"/>
  <c r="A28" i="76" s="1"/>
  <c r="I27" i="76"/>
  <c r="F27" i="76"/>
  <c r="E27" i="76"/>
  <c r="T26" i="76"/>
  <c r="S26" i="76"/>
  <c r="P26" i="76"/>
  <c r="O26" i="76"/>
  <c r="K26" i="76"/>
  <c r="J26" i="76"/>
  <c r="F26" i="76"/>
  <c r="E26" i="76"/>
  <c r="T25" i="76"/>
  <c r="S25" i="76"/>
  <c r="P25" i="76"/>
  <c r="O25" i="76"/>
  <c r="K25" i="76"/>
  <c r="J25" i="76"/>
  <c r="F25" i="76"/>
  <c r="E25" i="76"/>
  <c r="T24" i="76"/>
  <c r="S24" i="76"/>
  <c r="P24" i="76"/>
  <c r="O24" i="76"/>
  <c r="K24" i="76"/>
  <c r="J24" i="76"/>
  <c r="F24" i="76"/>
  <c r="E24" i="76"/>
  <c r="D24" i="76"/>
  <c r="A24" i="76"/>
  <c r="T23" i="76"/>
  <c r="S23" i="76"/>
  <c r="P23" i="76"/>
  <c r="O23" i="76"/>
  <c r="K23" i="76"/>
  <c r="J23" i="76"/>
  <c r="D23" i="76"/>
  <c r="A23" i="76"/>
  <c r="T22" i="76"/>
  <c r="S22" i="76"/>
  <c r="P22" i="76"/>
  <c r="O22" i="76"/>
  <c r="K22" i="76"/>
  <c r="J22" i="76"/>
  <c r="F22" i="76"/>
  <c r="E22" i="76"/>
  <c r="A22" i="76"/>
  <c r="T21" i="76"/>
  <c r="S21" i="76"/>
  <c r="P21" i="76"/>
  <c r="O21" i="76"/>
  <c r="K21" i="76"/>
  <c r="J21" i="76"/>
  <c r="F21" i="76"/>
  <c r="E21" i="76"/>
  <c r="T20" i="76"/>
  <c r="S20" i="76"/>
  <c r="P20" i="76"/>
  <c r="O20" i="76"/>
  <c r="K20" i="76"/>
  <c r="J20" i="76"/>
  <c r="F20" i="76"/>
  <c r="E20" i="76"/>
  <c r="T19" i="76"/>
  <c r="S19" i="76"/>
  <c r="P19" i="76"/>
  <c r="O19" i="76"/>
  <c r="N19" i="76"/>
  <c r="K19" i="76"/>
  <c r="J19" i="76"/>
  <c r="I19" i="76"/>
  <c r="F19" i="76"/>
  <c r="E19" i="76"/>
  <c r="T18" i="76"/>
  <c r="S18" i="76"/>
  <c r="N18" i="76"/>
  <c r="A27" i="76" s="1"/>
  <c r="I18" i="76"/>
  <c r="A21" i="76" s="1"/>
  <c r="F18" i="76"/>
  <c r="E18" i="76"/>
  <c r="D18" i="76"/>
  <c r="T17" i="76"/>
  <c r="S17" i="76"/>
  <c r="P17" i="76"/>
  <c r="O17" i="76"/>
  <c r="K17" i="76"/>
  <c r="J17" i="76"/>
  <c r="D17" i="76"/>
  <c r="T16" i="76"/>
  <c r="S16" i="76"/>
  <c r="P16" i="76"/>
  <c r="O16" i="76"/>
  <c r="K16" i="76"/>
  <c r="J16" i="76"/>
  <c r="F16" i="76"/>
  <c r="E16" i="76"/>
  <c r="A16" i="76"/>
  <c r="T15" i="76"/>
  <c r="S15" i="76"/>
  <c r="P15" i="76"/>
  <c r="O15" i="76"/>
  <c r="K15" i="76"/>
  <c r="J15" i="76"/>
  <c r="F15" i="76"/>
  <c r="E15" i="76"/>
  <c r="A15" i="76"/>
  <c r="T14" i="76"/>
  <c r="S14" i="76"/>
  <c r="P14" i="76"/>
  <c r="O14" i="76"/>
  <c r="K14" i="76"/>
  <c r="J14" i="76"/>
  <c r="F14" i="76"/>
  <c r="E14" i="76"/>
  <c r="A14" i="76"/>
  <c r="T13" i="76"/>
  <c r="S13" i="76"/>
  <c r="P13" i="76"/>
  <c r="O13" i="76"/>
  <c r="N13" i="76"/>
  <c r="K13" i="76"/>
  <c r="J13" i="76"/>
  <c r="F13" i="76"/>
  <c r="E13" i="76"/>
  <c r="A13" i="76"/>
  <c r="T12" i="76"/>
  <c r="S12" i="76"/>
  <c r="N12" i="76"/>
  <c r="A26" i="76" s="1"/>
  <c r="K12" i="76"/>
  <c r="J12" i="76"/>
  <c r="I12" i="76"/>
  <c r="F12" i="76"/>
  <c r="E12" i="76"/>
  <c r="T11" i="76"/>
  <c r="S11" i="76"/>
  <c r="P11" i="76"/>
  <c r="O11" i="76"/>
  <c r="I11" i="76"/>
  <c r="A20" i="76" s="1"/>
  <c r="F11" i="76"/>
  <c r="E11" i="76"/>
  <c r="T10" i="76"/>
  <c r="P10" i="76"/>
  <c r="O10" i="76"/>
  <c r="K10" i="76"/>
  <c r="J10" i="76"/>
  <c r="F10" i="76"/>
  <c r="E10" i="76"/>
  <c r="D10" i="76"/>
  <c r="T9" i="76"/>
  <c r="S9" i="76"/>
  <c r="P9" i="76"/>
  <c r="O9" i="76"/>
  <c r="K9" i="76"/>
  <c r="J9" i="76"/>
  <c r="D9" i="76"/>
  <c r="A12" i="76" s="1"/>
  <c r="T8" i="76"/>
  <c r="S8" i="76"/>
  <c r="P8" i="76"/>
  <c r="O8" i="76"/>
  <c r="K8" i="76"/>
  <c r="J8" i="76"/>
  <c r="F8" i="76"/>
  <c r="E8" i="76"/>
  <c r="T7" i="76"/>
  <c r="S7" i="76"/>
  <c r="P7" i="76"/>
  <c r="O7" i="76"/>
  <c r="K7" i="76"/>
  <c r="J7" i="76"/>
  <c r="F7" i="76"/>
  <c r="E7" i="76"/>
  <c r="B7" i="76"/>
  <c r="T6" i="76"/>
  <c r="S6" i="76"/>
  <c r="P6" i="76"/>
  <c r="O6" i="76"/>
  <c r="K6" i="76"/>
  <c r="J6" i="76"/>
  <c r="F6" i="76"/>
  <c r="E6" i="76"/>
  <c r="T5" i="76"/>
  <c r="S5" i="76"/>
  <c r="P5" i="76"/>
  <c r="O5" i="76"/>
  <c r="K5" i="76"/>
  <c r="J5" i="76"/>
  <c r="F5" i="76"/>
  <c r="E5" i="76"/>
  <c r="T4" i="76"/>
  <c r="S4" i="76"/>
  <c r="P4" i="76"/>
  <c r="O4" i="76"/>
  <c r="N4" i="76"/>
  <c r="K4" i="76"/>
  <c r="J4" i="76"/>
  <c r="I4" i="76"/>
  <c r="F4" i="76"/>
  <c r="E4" i="76"/>
  <c r="D4" i="76"/>
  <c r="N3" i="76"/>
  <c r="A25" i="76" s="1"/>
  <c r="I3" i="76"/>
  <c r="A19" i="76" s="1"/>
  <c r="D3" i="76"/>
  <c r="A11" i="76" s="1"/>
  <c r="A1" i="76"/>
  <c r="T62" i="75"/>
  <c r="S62" i="75"/>
  <c r="T61" i="75"/>
  <c r="S61" i="75"/>
  <c r="T60" i="75"/>
  <c r="S60" i="75"/>
  <c r="T59" i="75"/>
  <c r="S59" i="75"/>
  <c r="T58" i="75"/>
  <c r="T57" i="75"/>
  <c r="S57" i="75"/>
  <c r="T56" i="75"/>
  <c r="S56" i="75"/>
  <c r="T55" i="75"/>
  <c r="S55" i="75"/>
  <c r="P55" i="75"/>
  <c r="O55" i="75"/>
  <c r="T54" i="75"/>
  <c r="S54" i="75"/>
  <c r="P54" i="75"/>
  <c r="O54" i="75"/>
  <c r="T53" i="75"/>
  <c r="P53" i="75"/>
  <c r="O53" i="75"/>
  <c r="T52" i="75"/>
  <c r="S52" i="75"/>
  <c r="P52" i="75"/>
  <c r="O52" i="75"/>
  <c r="T51" i="75"/>
  <c r="S51" i="75"/>
  <c r="P51" i="75"/>
  <c r="O51" i="75"/>
  <c r="N51" i="75"/>
  <c r="K51" i="75"/>
  <c r="J51" i="75"/>
  <c r="T50" i="75"/>
  <c r="S50" i="75"/>
  <c r="N50" i="75"/>
  <c r="K50" i="75"/>
  <c r="J50" i="75"/>
  <c r="T49" i="75"/>
  <c r="S49" i="75"/>
  <c r="P49" i="75"/>
  <c r="O49" i="75"/>
  <c r="K49" i="75"/>
  <c r="J49" i="75"/>
  <c r="T48" i="75"/>
  <c r="P48" i="75"/>
  <c r="O48" i="75"/>
  <c r="K48" i="75"/>
  <c r="J48" i="75"/>
  <c r="T47" i="75"/>
  <c r="S47" i="75"/>
  <c r="P47" i="75"/>
  <c r="O47" i="75"/>
  <c r="K47" i="75"/>
  <c r="J47" i="75"/>
  <c r="T46" i="75"/>
  <c r="S46" i="75"/>
  <c r="P46" i="75"/>
  <c r="O46" i="75"/>
  <c r="K46" i="75"/>
  <c r="J46" i="75"/>
  <c r="T45" i="75"/>
  <c r="S45" i="75"/>
  <c r="P45" i="75"/>
  <c r="O45" i="75"/>
  <c r="K45" i="75"/>
  <c r="J45" i="75"/>
  <c r="F45" i="75"/>
  <c r="E45" i="75"/>
  <c r="T44" i="75"/>
  <c r="S44" i="75"/>
  <c r="P44" i="75"/>
  <c r="O44" i="75"/>
  <c r="K44" i="75"/>
  <c r="J44" i="75"/>
  <c r="F44" i="75"/>
  <c r="E44" i="75"/>
  <c r="T43" i="75"/>
  <c r="S43" i="75"/>
  <c r="P43" i="75"/>
  <c r="O43" i="75"/>
  <c r="N43" i="75"/>
  <c r="K43" i="75"/>
  <c r="J43" i="75"/>
  <c r="I43" i="75"/>
  <c r="F43" i="75"/>
  <c r="E43" i="75"/>
  <c r="T42" i="75"/>
  <c r="N42" i="75"/>
  <c r="I42" i="75"/>
  <c r="F42" i="75"/>
  <c r="E42" i="75"/>
  <c r="T41" i="75"/>
  <c r="S41" i="75"/>
  <c r="P41" i="75"/>
  <c r="O41" i="75"/>
  <c r="K41" i="75"/>
  <c r="J41" i="75"/>
  <c r="F41" i="75"/>
  <c r="E41" i="75"/>
  <c r="T40" i="75"/>
  <c r="S40" i="75"/>
  <c r="P40" i="75"/>
  <c r="O40" i="75"/>
  <c r="K40" i="75"/>
  <c r="J40" i="75"/>
  <c r="F40" i="75"/>
  <c r="E40" i="75"/>
  <c r="T39" i="75"/>
  <c r="S39" i="75"/>
  <c r="P39" i="75"/>
  <c r="O39" i="75"/>
  <c r="K39" i="75"/>
  <c r="J39" i="75"/>
  <c r="F39" i="75"/>
  <c r="E39" i="75"/>
  <c r="T38" i="75"/>
  <c r="S38" i="75"/>
  <c r="P38" i="75"/>
  <c r="O38" i="75"/>
  <c r="N38" i="75"/>
  <c r="K38" i="75"/>
  <c r="J38" i="75"/>
  <c r="F38" i="75"/>
  <c r="E38" i="75"/>
  <c r="T37" i="75"/>
  <c r="N37" i="75"/>
  <c r="K37" i="75"/>
  <c r="J37" i="75"/>
  <c r="F37" i="75"/>
  <c r="E37" i="75"/>
  <c r="D37" i="75"/>
  <c r="T36" i="75"/>
  <c r="S36" i="75"/>
  <c r="P36" i="75"/>
  <c r="O36" i="75"/>
  <c r="K36" i="75"/>
  <c r="J36" i="75"/>
  <c r="I36" i="75"/>
  <c r="D36" i="75"/>
  <c r="A16" i="75" s="1"/>
  <c r="T35" i="75"/>
  <c r="S35" i="75"/>
  <c r="P35" i="75"/>
  <c r="O35" i="75"/>
  <c r="I35" i="75"/>
  <c r="F35" i="75"/>
  <c r="E35" i="75"/>
  <c r="T34" i="75"/>
  <c r="S34" i="75"/>
  <c r="P34" i="75"/>
  <c r="O34" i="75"/>
  <c r="K34" i="75"/>
  <c r="J34" i="75"/>
  <c r="F34" i="75"/>
  <c r="E34" i="75"/>
  <c r="T33" i="75"/>
  <c r="S33" i="75"/>
  <c r="P33" i="75"/>
  <c r="O33" i="75"/>
  <c r="K33" i="75"/>
  <c r="J33" i="75"/>
  <c r="F33" i="75"/>
  <c r="E33" i="75"/>
  <c r="T32" i="75"/>
  <c r="P32" i="75"/>
  <c r="O32" i="75"/>
  <c r="K32" i="75"/>
  <c r="J32" i="75"/>
  <c r="F32" i="75"/>
  <c r="E32" i="75"/>
  <c r="P31" i="75"/>
  <c r="O31" i="75"/>
  <c r="K31" i="75"/>
  <c r="J31" i="75"/>
  <c r="F31" i="75"/>
  <c r="E31" i="75"/>
  <c r="A31" i="75"/>
  <c r="P30" i="75"/>
  <c r="O30" i="75"/>
  <c r="K30" i="75"/>
  <c r="J30" i="75"/>
  <c r="F30" i="75"/>
  <c r="E30" i="75"/>
  <c r="D30" i="75"/>
  <c r="A30" i="75"/>
  <c r="P29" i="75"/>
  <c r="O29" i="75"/>
  <c r="K29" i="75"/>
  <c r="J29" i="75"/>
  <c r="D29" i="75"/>
  <c r="A29" i="75"/>
  <c r="P28" i="75"/>
  <c r="O28" i="75"/>
  <c r="N28" i="75"/>
  <c r="K28" i="75"/>
  <c r="J28" i="75"/>
  <c r="I28" i="75"/>
  <c r="F28" i="75"/>
  <c r="E28" i="75"/>
  <c r="T27" i="75"/>
  <c r="S27" i="75"/>
  <c r="N27" i="75"/>
  <c r="A28" i="75" s="1"/>
  <c r="I27" i="75"/>
  <c r="F27" i="75"/>
  <c r="E27" i="75"/>
  <c r="T26" i="75"/>
  <c r="S26" i="75"/>
  <c r="P26" i="75"/>
  <c r="O26" i="75"/>
  <c r="K26" i="75"/>
  <c r="J26" i="75"/>
  <c r="F26" i="75"/>
  <c r="E26" i="75"/>
  <c r="T25" i="75"/>
  <c r="S25" i="75"/>
  <c r="P25" i="75"/>
  <c r="O25" i="75"/>
  <c r="K25" i="75"/>
  <c r="J25" i="75"/>
  <c r="F25" i="75"/>
  <c r="E25" i="75"/>
  <c r="A25" i="75"/>
  <c r="T24" i="75"/>
  <c r="S24" i="75"/>
  <c r="P24" i="75"/>
  <c r="O24" i="75"/>
  <c r="K24" i="75"/>
  <c r="J24" i="75"/>
  <c r="F24" i="75"/>
  <c r="E24" i="75"/>
  <c r="D24" i="75"/>
  <c r="A24" i="75"/>
  <c r="T23" i="75"/>
  <c r="S23" i="75"/>
  <c r="P23" i="75"/>
  <c r="O23" i="75"/>
  <c r="K23" i="75"/>
  <c r="J23" i="75"/>
  <c r="D23" i="75"/>
  <c r="A14" i="75" s="1"/>
  <c r="A23" i="75"/>
  <c r="T22" i="75"/>
  <c r="S22" i="75"/>
  <c r="P22" i="75"/>
  <c r="O22" i="75"/>
  <c r="K22" i="75"/>
  <c r="J22" i="75"/>
  <c r="F22" i="75"/>
  <c r="E22" i="75"/>
  <c r="A22" i="75"/>
  <c r="T21" i="75"/>
  <c r="S21" i="75"/>
  <c r="P21" i="75"/>
  <c r="O21" i="75"/>
  <c r="K21" i="75"/>
  <c r="J21" i="75"/>
  <c r="F21" i="75"/>
  <c r="E21" i="75"/>
  <c r="T20" i="75"/>
  <c r="S20" i="75"/>
  <c r="P20" i="75"/>
  <c r="O20" i="75"/>
  <c r="K20" i="75"/>
  <c r="J20" i="75"/>
  <c r="F20" i="75"/>
  <c r="E20" i="75"/>
  <c r="A20" i="75"/>
  <c r="T19" i="75"/>
  <c r="S19" i="75"/>
  <c r="P19" i="75"/>
  <c r="O19" i="75"/>
  <c r="N19" i="75"/>
  <c r="K19" i="75"/>
  <c r="J19" i="75"/>
  <c r="I19" i="75"/>
  <c r="F19" i="75"/>
  <c r="E19" i="75"/>
  <c r="B7" i="75"/>
  <c r="A19" i="75"/>
  <c r="T18" i="75"/>
  <c r="S18" i="75"/>
  <c r="N18" i="75"/>
  <c r="A27" i="75" s="1"/>
  <c r="I18" i="75"/>
  <c r="A21" i="75" s="1"/>
  <c r="F18" i="75"/>
  <c r="E18" i="75"/>
  <c r="D18" i="75"/>
  <c r="T17" i="75"/>
  <c r="S17" i="75"/>
  <c r="P17" i="75"/>
  <c r="O17" i="75"/>
  <c r="K17" i="75"/>
  <c r="J17" i="75"/>
  <c r="D17" i="75"/>
  <c r="A13" i="75" s="1"/>
  <c r="T16" i="75"/>
  <c r="S16" i="75"/>
  <c r="P16" i="75"/>
  <c r="O16" i="75"/>
  <c r="K16" i="75"/>
  <c r="J16" i="75"/>
  <c r="F16" i="75"/>
  <c r="E16" i="75"/>
  <c r="T15" i="75"/>
  <c r="S15" i="75"/>
  <c r="P15" i="75"/>
  <c r="O15" i="75"/>
  <c r="K15" i="75"/>
  <c r="J15" i="75"/>
  <c r="F15" i="75"/>
  <c r="E15" i="75"/>
  <c r="A15" i="75"/>
  <c r="T14" i="75"/>
  <c r="S14" i="75"/>
  <c r="P14" i="75"/>
  <c r="O14" i="75"/>
  <c r="K14" i="75"/>
  <c r="J14" i="75"/>
  <c r="F14" i="75"/>
  <c r="E14" i="75"/>
  <c r="T13" i="75"/>
  <c r="S13" i="75"/>
  <c r="P13" i="75"/>
  <c r="O13" i="75"/>
  <c r="N13" i="75"/>
  <c r="K13" i="75"/>
  <c r="J13" i="75"/>
  <c r="F13" i="75"/>
  <c r="E13" i="75"/>
  <c r="S12" i="75"/>
  <c r="N12" i="75"/>
  <c r="A26" i="75" s="1"/>
  <c r="K12" i="75"/>
  <c r="J12" i="75"/>
  <c r="I12" i="75"/>
  <c r="F12" i="75"/>
  <c r="E12" i="75"/>
  <c r="T11" i="75"/>
  <c r="S11" i="75"/>
  <c r="P11" i="75"/>
  <c r="O11" i="75"/>
  <c r="I11" i="75"/>
  <c r="F11" i="75"/>
  <c r="E11" i="75"/>
  <c r="T10" i="75"/>
  <c r="P10" i="75"/>
  <c r="O10" i="75"/>
  <c r="K10" i="75"/>
  <c r="J10" i="75"/>
  <c r="F10" i="75"/>
  <c r="E10" i="75"/>
  <c r="D10" i="75"/>
  <c r="T9" i="75"/>
  <c r="S9" i="75"/>
  <c r="P9" i="75"/>
  <c r="O9" i="75"/>
  <c r="K9" i="75"/>
  <c r="J9" i="75"/>
  <c r="D9" i="75"/>
  <c r="A12" i="75" s="1"/>
  <c r="T8" i="75"/>
  <c r="S8" i="75"/>
  <c r="P8" i="75"/>
  <c r="O8" i="75"/>
  <c r="K8" i="75"/>
  <c r="J8" i="75"/>
  <c r="F8" i="75"/>
  <c r="E8" i="75"/>
  <c r="T7" i="75"/>
  <c r="S7" i="75"/>
  <c r="P7" i="75"/>
  <c r="O7" i="75"/>
  <c r="K7" i="75"/>
  <c r="J7" i="75"/>
  <c r="F7" i="75"/>
  <c r="E7" i="75"/>
  <c r="T6" i="75"/>
  <c r="S6" i="75"/>
  <c r="P6" i="75"/>
  <c r="O6" i="75"/>
  <c r="K6" i="75"/>
  <c r="J6" i="75"/>
  <c r="F6" i="75"/>
  <c r="E6" i="75"/>
  <c r="T5" i="75"/>
  <c r="S5" i="75"/>
  <c r="P5" i="75"/>
  <c r="O5" i="75"/>
  <c r="K5" i="75"/>
  <c r="J5" i="75"/>
  <c r="F5" i="75"/>
  <c r="E5" i="75"/>
  <c r="T4" i="75"/>
  <c r="S4" i="75"/>
  <c r="P4" i="75"/>
  <c r="O4" i="75"/>
  <c r="N4" i="75"/>
  <c r="K4" i="75"/>
  <c r="J4" i="75"/>
  <c r="I4" i="75"/>
  <c r="F4" i="75"/>
  <c r="E4" i="75"/>
  <c r="D4" i="75"/>
  <c r="N3" i="75"/>
  <c r="I3" i="75"/>
  <c r="D3" i="75"/>
  <c r="A11" i="75" s="1"/>
  <c r="A1" i="75"/>
  <c r="T62" i="74"/>
  <c r="S62" i="74"/>
  <c r="T61" i="74"/>
  <c r="S61" i="74"/>
  <c r="T60" i="74"/>
  <c r="S60" i="74"/>
  <c r="T59" i="74"/>
  <c r="S59" i="74"/>
  <c r="T58" i="74"/>
  <c r="T57" i="74"/>
  <c r="S57" i="74"/>
  <c r="T56" i="74"/>
  <c r="S56" i="74"/>
  <c r="T55" i="74"/>
  <c r="S55" i="74"/>
  <c r="P55" i="74"/>
  <c r="O55" i="74"/>
  <c r="T54" i="74"/>
  <c r="S54" i="74"/>
  <c r="P54" i="74"/>
  <c r="O54" i="74"/>
  <c r="T53" i="74"/>
  <c r="P53" i="74"/>
  <c r="O53" i="74"/>
  <c r="T52" i="74"/>
  <c r="S52" i="74"/>
  <c r="P52" i="74"/>
  <c r="O52" i="74"/>
  <c r="T51" i="74"/>
  <c r="S51" i="74"/>
  <c r="P51" i="74"/>
  <c r="O51" i="74"/>
  <c r="N51" i="74"/>
  <c r="K51" i="74"/>
  <c r="J51" i="74"/>
  <c r="T50" i="74"/>
  <c r="S50" i="74"/>
  <c r="N50" i="74"/>
  <c r="K50" i="74"/>
  <c r="J50" i="74"/>
  <c r="T49" i="74"/>
  <c r="S49" i="74"/>
  <c r="P49" i="74"/>
  <c r="O49" i="74"/>
  <c r="K49" i="74"/>
  <c r="J49" i="74"/>
  <c r="T48" i="74"/>
  <c r="P48" i="74"/>
  <c r="O48" i="74"/>
  <c r="K48" i="74"/>
  <c r="J48" i="74"/>
  <c r="T47" i="74"/>
  <c r="S47" i="74"/>
  <c r="P47" i="74"/>
  <c r="O47" i="74"/>
  <c r="K47" i="74"/>
  <c r="J47" i="74"/>
  <c r="T46" i="74"/>
  <c r="S46" i="74"/>
  <c r="P46" i="74"/>
  <c r="O46" i="74"/>
  <c r="K46" i="74"/>
  <c r="J46" i="74"/>
  <c r="T45" i="74"/>
  <c r="S45" i="74"/>
  <c r="P45" i="74"/>
  <c r="O45" i="74"/>
  <c r="K45" i="74"/>
  <c r="J45" i="74"/>
  <c r="F45" i="74"/>
  <c r="E45" i="74"/>
  <c r="T44" i="74"/>
  <c r="S44" i="74"/>
  <c r="P44" i="74"/>
  <c r="O44" i="74"/>
  <c r="K44" i="74"/>
  <c r="J44" i="74"/>
  <c r="F44" i="74"/>
  <c r="E44" i="74"/>
  <c r="T43" i="74"/>
  <c r="S43" i="74"/>
  <c r="P43" i="74"/>
  <c r="O43" i="74"/>
  <c r="N43" i="74"/>
  <c r="K43" i="74"/>
  <c r="J43" i="74"/>
  <c r="I43" i="74"/>
  <c r="F43" i="74"/>
  <c r="E43" i="74"/>
  <c r="T42" i="74"/>
  <c r="N42" i="74"/>
  <c r="A30" i="74" s="1"/>
  <c r="I42" i="74"/>
  <c r="F42" i="74"/>
  <c r="E42" i="74"/>
  <c r="T41" i="74"/>
  <c r="S41" i="74"/>
  <c r="P41" i="74"/>
  <c r="O41" i="74"/>
  <c r="K41" i="74"/>
  <c r="J41" i="74"/>
  <c r="F41" i="74"/>
  <c r="E41" i="74"/>
  <c r="T40" i="74"/>
  <c r="S40" i="74"/>
  <c r="P40" i="74"/>
  <c r="O40" i="74"/>
  <c r="K40" i="74"/>
  <c r="J40" i="74"/>
  <c r="F40" i="74"/>
  <c r="E40" i="74"/>
  <c r="T39" i="74"/>
  <c r="S39" i="74"/>
  <c r="P39" i="74"/>
  <c r="O39" i="74"/>
  <c r="K39" i="74"/>
  <c r="J39" i="74"/>
  <c r="F39" i="74"/>
  <c r="E39" i="74"/>
  <c r="T38" i="74"/>
  <c r="S38" i="74"/>
  <c r="P38" i="74"/>
  <c r="O38" i="74"/>
  <c r="N38" i="74"/>
  <c r="K38" i="74"/>
  <c r="J38" i="74"/>
  <c r="F38" i="74"/>
  <c r="E38" i="74"/>
  <c r="T37" i="74"/>
  <c r="N37" i="74"/>
  <c r="A29" i="74" s="1"/>
  <c r="K37" i="74"/>
  <c r="J37" i="74"/>
  <c r="F37" i="74"/>
  <c r="E37" i="74"/>
  <c r="D37" i="74"/>
  <c r="T36" i="74"/>
  <c r="S36" i="74"/>
  <c r="P36" i="74"/>
  <c r="O36" i="74"/>
  <c r="K36" i="74"/>
  <c r="J36" i="74"/>
  <c r="I36" i="74"/>
  <c r="D36" i="74"/>
  <c r="T35" i="74"/>
  <c r="S35" i="74"/>
  <c r="P35" i="74"/>
  <c r="O35" i="74"/>
  <c r="I35" i="74"/>
  <c r="F35" i="74"/>
  <c r="E35" i="74"/>
  <c r="T34" i="74"/>
  <c r="S34" i="74"/>
  <c r="P34" i="74"/>
  <c r="O34" i="74"/>
  <c r="K34" i="74"/>
  <c r="J34" i="74"/>
  <c r="F34" i="74"/>
  <c r="E34" i="74"/>
  <c r="T33" i="74"/>
  <c r="S33" i="74"/>
  <c r="P33" i="74"/>
  <c r="O33" i="74"/>
  <c r="K33" i="74"/>
  <c r="J33" i="74"/>
  <c r="F33" i="74"/>
  <c r="E33" i="74"/>
  <c r="T32" i="74"/>
  <c r="P32" i="74"/>
  <c r="O32" i="74"/>
  <c r="K32" i="74"/>
  <c r="J32" i="74"/>
  <c r="F32" i="74"/>
  <c r="E32" i="74"/>
  <c r="P31" i="74"/>
  <c r="O31" i="74"/>
  <c r="K31" i="74"/>
  <c r="J31" i="74"/>
  <c r="F31" i="74"/>
  <c r="E31" i="74"/>
  <c r="A31" i="74"/>
  <c r="P30" i="74"/>
  <c r="O30" i="74"/>
  <c r="K30" i="74"/>
  <c r="J30" i="74"/>
  <c r="F30" i="74"/>
  <c r="E30" i="74"/>
  <c r="D30" i="74"/>
  <c r="P29" i="74"/>
  <c r="O29" i="74"/>
  <c r="K29" i="74"/>
  <c r="J29" i="74"/>
  <c r="D29" i="74"/>
  <c r="A15" i="74" s="1"/>
  <c r="P28" i="74"/>
  <c r="O28" i="74"/>
  <c r="N28" i="74"/>
  <c r="K28" i="74"/>
  <c r="J28" i="74"/>
  <c r="I28" i="74"/>
  <c r="F28" i="74"/>
  <c r="E28" i="74"/>
  <c r="T27" i="74"/>
  <c r="S27" i="74"/>
  <c r="N27" i="74"/>
  <c r="A28" i="74" s="1"/>
  <c r="I27" i="74"/>
  <c r="A22" i="74" s="1"/>
  <c r="F27" i="74"/>
  <c r="E27" i="74"/>
  <c r="T26" i="74"/>
  <c r="S26" i="74"/>
  <c r="P26" i="74"/>
  <c r="O26" i="74"/>
  <c r="K26" i="74"/>
  <c r="J26" i="74"/>
  <c r="F26" i="74"/>
  <c r="E26" i="74"/>
  <c r="T25" i="74"/>
  <c r="S25" i="74"/>
  <c r="P25" i="74"/>
  <c r="O25" i="74"/>
  <c r="K25" i="74"/>
  <c r="J25" i="74"/>
  <c r="F25" i="74"/>
  <c r="E25" i="74"/>
  <c r="T24" i="74"/>
  <c r="S24" i="74"/>
  <c r="P24" i="74"/>
  <c r="O24" i="74"/>
  <c r="K24" i="74"/>
  <c r="J24" i="74"/>
  <c r="F24" i="74"/>
  <c r="E24" i="74"/>
  <c r="D24" i="74"/>
  <c r="A24" i="74"/>
  <c r="T23" i="74"/>
  <c r="S23" i="74"/>
  <c r="P23" i="74"/>
  <c r="O23" i="74"/>
  <c r="K23" i="74"/>
  <c r="J23" i="74"/>
  <c r="D23" i="74"/>
  <c r="A23" i="74"/>
  <c r="T22" i="74"/>
  <c r="S22" i="74"/>
  <c r="P22" i="74"/>
  <c r="O22" i="74"/>
  <c r="K22" i="74"/>
  <c r="J22" i="74"/>
  <c r="F22" i="74"/>
  <c r="E22" i="74"/>
  <c r="T21" i="74"/>
  <c r="S21" i="74"/>
  <c r="P21" i="74"/>
  <c r="O21" i="74"/>
  <c r="K21" i="74"/>
  <c r="J21" i="74"/>
  <c r="F21" i="74"/>
  <c r="E21" i="74"/>
  <c r="T20" i="74"/>
  <c r="S20" i="74"/>
  <c r="P20" i="74"/>
  <c r="O20" i="74"/>
  <c r="K20" i="74"/>
  <c r="J20" i="74"/>
  <c r="F20" i="74"/>
  <c r="E20" i="74"/>
  <c r="T19" i="74"/>
  <c r="S19" i="74"/>
  <c r="P19" i="74"/>
  <c r="O19" i="74"/>
  <c r="N19" i="74"/>
  <c r="K19" i="74"/>
  <c r="J19" i="74"/>
  <c r="I19" i="74"/>
  <c r="F19" i="74"/>
  <c r="E19" i="74"/>
  <c r="T18" i="74"/>
  <c r="S18" i="74"/>
  <c r="N18" i="74"/>
  <c r="A27" i="74" s="1"/>
  <c r="I18" i="74"/>
  <c r="A21" i="74" s="1"/>
  <c r="F18" i="74"/>
  <c r="E18" i="74"/>
  <c r="D18" i="74"/>
  <c r="T17" i="74"/>
  <c r="S17" i="74"/>
  <c r="P17" i="74"/>
  <c r="O17" i="74"/>
  <c r="K17" i="74"/>
  <c r="J17" i="74"/>
  <c r="D17" i="74"/>
  <c r="T16" i="74"/>
  <c r="S16" i="74"/>
  <c r="P16" i="74"/>
  <c r="O16" i="74"/>
  <c r="K16" i="74"/>
  <c r="J16" i="74"/>
  <c r="F16" i="74"/>
  <c r="E16" i="74"/>
  <c r="A16" i="74"/>
  <c r="T15" i="74"/>
  <c r="S15" i="74"/>
  <c r="P15" i="74"/>
  <c r="O15" i="74"/>
  <c r="K15" i="74"/>
  <c r="J15" i="74"/>
  <c r="F15" i="74"/>
  <c r="E15" i="74"/>
  <c r="T14" i="74"/>
  <c r="S14" i="74"/>
  <c r="P14" i="74"/>
  <c r="O14" i="74"/>
  <c r="K14" i="74"/>
  <c r="J14" i="74"/>
  <c r="F14" i="74"/>
  <c r="E14" i="74"/>
  <c r="A14" i="74"/>
  <c r="T13" i="74"/>
  <c r="S13" i="74"/>
  <c r="P13" i="74"/>
  <c r="O13" i="74"/>
  <c r="N13" i="74"/>
  <c r="K13" i="74"/>
  <c r="J13" i="74"/>
  <c r="F13" i="74"/>
  <c r="E13" i="74"/>
  <c r="A13" i="74"/>
  <c r="S12" i="74"/>
  <c r="N12" i="74"/>
  <c r="A26" i="74" s="1"/>
  <c r="K12" i="74"/>
  <c r="J12" i="74"/>
  <c r="I12" i="74"/>
  <c r="F12" i="74"/>
  <c r="E12" i="74"/>
  <c r="A12" i="74"/>
  <c r="T11" i="74"/>
  <c r="S11" i="74"/>
  <c r="P11" i="74"/>
  <c r="O11" i="74"/>
  <c r="I11" i="74"/>
  <c r="A20" i="74" s="1"/>
  <c r="F11" i="74"/>
  <c r="E11" i="74"/>
  <c r="T10" i="74"/>
  <c r="P10" i="74"/>
  <c r="O10" i="74"/>
  <c r="K10" i="74"/>
  <c r="J10" i="74"/>
  <c r="F10" i="74"/>
  <c r="E10" i="74"/>
  <c r="D10" i="74"/>
  <c r="T9" i="74"/>
  <c r="S9" i="74"/>
  <c r="P9" i="74"/>
  <c r="O9" i="74"/>
  <c r="K9" i="74"/>
  <c r="J9" i="74"/>
  <c r="D9" i="74"/>
  <c r="T8" i="74"/>
  <c r="S8" i="74"/>
  <c r="P8" i="74"/>
  <c r="O8" i="74"/>
  <c r="K8" i="74"/>
  <c r="J8" i="74"/>
  <c r="F8" i="74"/>
  <c r="E8" i="74"/>
  <c r="T7" i="74"/>
  <c r="S7" i="74"/>
  <c r="P7" i="74"/>
  <c r="O7" i="74"/>
  <c r="K7" i="74"/>
  <c r="J7" i="74"/>
  <c r="F7" i="74"/>
  <c r="E7" i="74"/>
  <c r="B7" i="74"/>
  <c r="T6" i="74"/>
  <c r="S6" i="74"/>
  <c r="P6" i="74"/>
  <c r="O6" i="74"/>
  <c r="K6" i="74"/>
  <c r="J6" i="74"/>
  <c r="F6" i="74"/>
  <c r="E6" i="74"/>
  <c r="T5" i="74"/>
  <c r="S5" i="74"/>
  <c r="P5" i="74"/>
  <c r="O5" i="74"/>
  <c r="K5" i="74"/>
  <c r="J5" i="74"/>
  <c r="F5" i="74"/>
  <c r="E5" i="74"/>
  <c r="T4" i="74"/>
  <c r="S4" i="74"/>
  <c r="P4" i="74"/>
  <c r="O4" i="74"/>
  <c r="N4" i="74"/>
  <c r="K4" i="74"/>
  <c r="J4" i="74"/>
  <c r="I4" i="74"/>
  <c r="F4" i="74"/>
  <c r="E4" i="74"/>
  <c r="D4" i="74"/>
  <c r="N3" i="74"/>
  <c r="A25" i="74" s="1"/>
  <c r="I3" i="74"/>
  <c r="A19" i="74" s="1"/>
  <c r="D3" i="74"/>
  <c r="A11" i="74" s="1"/>
  <c r="A1" i="74"/>
  <c r="T62" i="73"/>
  <c r="S62" i="73"/>
  <c r="T61" i="73"/>
  <c r="S61" i="73"/>
  <c r="T60" i="73"/>
  <c r="S60" i="73"/>
  <c r="T59" i="73"/>
  <c r="S59" i="73"/>
  <c r="T58" i="73"/>
  <c r="T57" i="73"/>
  <c r="S57" i="73"/>
  <c r="T56" i="73"/>
  <c r="S56" i="73"/>
  <c r="T55" i="73"/>
  <c r="S55" i="73"/>
  <c r="P55" i="73"/>
  <c r="O55" i="73"/>
  <c r="T54" i="73"/>
  <c r="S54" i="73"/>
  <c r="P54" i="73"/>
  <c r="O54" i="73"/>
  <c r="T53" i="73"/>
  <c r="P53" i="73"/>
  <c r="O53" i="73"/>
  <c r="T52" i="73"/>
  <c r="S52" i="73"/>
  <c r="P52" i="73"/>
  <c r="O52" i="73"/>
  <c r="T51" i="73"/>
  <c r="S51" i="73"/>
  <c r="P51" i="73"/>
  <c r="O51" i="73"/>
  <c r="N51" i="73"/>
  <c r="K51" i="73"/>
  <c r="J51" i="73"/>
  <c r="T50" i="73"/>
  <c r="S50" i="73"/>
  <c r="N50" i="73"/>
  <c r="K50" i="73"/>
  <c r="J50" i="73"/>
  <c r="T49" i="73"/>
  <c r="S49" i="73"/>
  <c r="P49" i="73"/>
  <c r="O49" i="73"/>
  <c r="K49" i="73"/>
  <c r="J49" i="73"/>
  <c r="T48" i="73"/>
  <c r="P48" i="73"/>
  <c r="O48" i="73"/>
  <c r="K48" i="73"/>
  <c r="J48" i="73"/>
  <c r="T47" i="73"/>
  <c r="S47" i="73"/>
  <c r="P47" i="73"/>
  <c r="O47" i="73"/>
  <c r="K47" i="73"/>
  <c r="J47" i="73"/>
  <c r="T46" i="73"/>
  <c r="S46" i="73"/>
  <c r="P46" i="73"/>
  <c r="O46" i="73"/>
  <c r="K46" i="73"/>
  <c r="J46" i="73"/>
  <c r="T45" i="73"/>
  <c r="S45" i="73"/>
  <c r="P45" i="73"/>
  <c r="O45" i="73"/>
  <c r="K45" i="73"/>
  <c r="J45" i="73"/>
  <c r="F45" i="73"/>
  <c r="E45" i="73"/>
  <c r="T44" i="73"/>
  <c r="S44" i="73"/>
  <c r="P44" i="73"/>
  <c r="O44" i="73"/>
  <c r="K44" i="73"/>
  <c r="J44" i="73"/>
  <c r="F44" i="73"/>
  <c r="E44" i="73"/>
  <c r="T43" i="73"/>
  <c r="S43" i="73"/>
  <c r="P43" i="73"/>
  <c r="O43" i="73"/>
  <c r="N43" i="73"/>
  <c r="K43" i="73"/>
  <c r="J43" i="73"/>
  <c r="I43" i="73"/>
  <c r="F43" i="73"/>
  <c r="E43" i="73"/>
  <c r="T42" i="73"/>
  <c r="N42" i="73"/>
  <c r="I42" i="73"/>
  <c r="F42" i="73"/>
  <c r="E42" i="73"/>
  <c r="T41" i="73"/>
  <c r="S41" i="73"/>
  <c r="P41" i="73"/>
  <c r="O41" i="73"/>
  <c r="K41" i="73"/>
  <c r="J41" i="73"/>
  <c r="F41" i="73"/>
  <c r="E41" i="73"/>
  <c r="T40" i="73"/>
  <c r="S40" i="73"/>
  <c r="P40" i="73"/>
  <c r="O40" i="73"/>
  <c r="K40" i="73"/>
  <c r="J40" i="73"/>
  <c r="F40" i="73"/>
  <c r="E40" i="73"/>
  <c r="T39" i="73"/>
  <c r="S39" i="73"/>
  <c r="P39" i="73"/>
  <c r="O39" i="73"/>
  <c r="K39" i="73"/>
  <c r="J39" i="73"/>
  <c r="F39" i="73"/>
  <c r="E39" i="73"/>
  <c r="T38" i="73"/>
  <c r="S38" i="73"/>
  <c r="P38" i="73"/>
  <c r="O38" i="73"/>
  <c r="N38" i="73"/>
  <c r="K38" i="73"/>
  <c r="J38" i="73"/>
  <c r="F38" i="73"/>
  <c r="E38" i="73"/>
  <c r="T37" i="73"/>
  <c r="N37" i="73"/>
  <c r="K37" i="73"/>
  <c r="J37" i="73"/>
  <c r="F37" i="73"/>
  <c r="E37" i="73"/>
  <c r="D37" i="73"/>
  <c r="T36" i="73"/>
  <c r="S36" i="73"/>
  <c r="P36" i="73"/>
  <c r="O36" i="73"/>
  <c r="K36" i="73"/>
  <c r="J36" i="73"/>
  <c r="I36" i="73"/>
  <c r="D36" i="73"/>
  <c r="A16" i="73" s="1"/>
  <c r="T35" i="73"/>
  <c r="S35" i="73"/>
  <c r="P35" i="73"/>
  <c r="O35" i="73"/>
  <c r="I35" i="73"/>
  <c r="F35" i="73"/>
  <c r="E35" i="73"/>
  <c r="T34" i="73"/>
  <c r="S34" i="73"/>
  <c r="P34" i="73"/>
  <c r="O34" i="73"/>
  <c r="K34" i="73"/>
  <c r="J34" i="73"/>
  <c r="F34" i="73"/>
  <c r="E34" i="73"/>
  <c r="T33" i="73"/>
  <c r="S33" i="73"/>
  <c r="P33" i="73"/>
  <c r="O33" i="73"/>
  <c r="K33" i="73"/>
  <c r="J33" i="73"/>
  <c r="F33" i="73"/>
  <c r="E33" i="73"/>
  <c r="T32" i="73"/>
  <c r="P32" i="73"/>
  <c r="O32" i="73"/>
  <c r="K32" i="73"/>
  <c r="J32" i="73"/>
  <c r="F32" i="73"/>
  <c r="E32" i="73"/>
  <c r="P31" i="73"/>
  <c r="O31" i="73"/>
  <c r="K31" i="73"/>
  <c r="J31" i="73"/>
  <c r="F31" i="73"/>
  <c r="E31" i="73"/>
  <c r="A31" i="73"/>
  <c r="P30" i="73"/>
  <c r="O30" i="73"/>
  <c r="K30" i="73"/>
  <c r="J30" i="73"/>
  <c r="F30" i="73"/>
  <c r="E30" i="73"/>
  <c r="D30" i="73"/>
  <c r="A30" i="73"/>
  <c r="P29" i="73"/>
  <c r="O29" i="73"/>
  <c r="K29" i="73"/>
  <c r="J29" i="73"/>
  <c r="D29" i="73"/>
  <c r="A29" i="73"/>
  <c r="P28" i="73"/>
  <c r="O28" i="73"/>
  <c r="N28" i="73"/>
  <c r="K28" i="73"/>
  <c r="J28" i="73"/>
  <c r="I28" i="73"/>
  <c r="F28" i="73"/>
  <c r="E28" i="73"/>
  <c r="T27" i="73"/>
  <c r="S27" i="73"/>
  <c r="N27" i="73"/>
  <c r="A28" i="73" s="1"/>
  <c r="I27" i="73"/>
  <c r="F27" i="73"/>
  <c r="E27" i="73"/>
  <c r="T26" i="73"/>
  <c r="S26" i="73"/>
  <c r="P26" i="73"/>
  <c r="O26" i="73"/>
  <c r="K26" i="73"/>
  <c r="J26" i="73"/>
  <c r="F26" i="73"/>
  <c r="E26" i="73"/>
  <c r="T25" i="73"/>
  <c r="S25" i="73"/>
  <c r="P25" i="73"/>
  <c r="O25" i="73"/>
  <c r="K25" i="73"/>
  <c r="J25" i="73"/>
  <c r="F25" i="73"/>
  <c r="E25" i="73"/>
  <c r="A25" i="73"/>
  <c r="T24" i="73"/>
  <c r="S24" i="73"/>
  <c r="P24" i="73"/>
  <c r="O24" i="73"/>
  <c r="K24" i="73"/>
  <c r="J24" i="73"/>
  <c r="F24" i="73"/>
  <c r="E24" i="73"/>
  <c r="D24" i="73"/>
  <c r="A24" i="73"/>
  <c r="T23" i="73"/>
  <c r="S23" i="73"/>
  <c r="P23" i="73"/>
  <c r="O23" i="73"/>
  <c r="K23" i="73"/>
  <c r="J23" i="73"/>
  <c r="D23" i="73"/>
  <c r="A14" i="73" s="1"/>
  <c r="A23" i="73"/>
  <c r="T22" i="73"/>
  <c r="S22" i="73"/>
  <c r="P22" i="73"/>
  <c r="O22" i="73"/>
  <c r="K22" i="73"/>
  <c r="J22" i="73"/>
  <c r="F22" i="73"/>
  <c r="E22" i="73"/>
  <c r="A22" i="73"/>
  <c r="T21" i="73"/>
  <c r="S21" i="73"/>
  <c r="P21" i="73"/>
  <c r="O21" i="73"/>
  <c r="K21" i="73"/>
  <c r="J21" i="73"/>
  <c r="F21" i="73"/>
  <c r="E21" i="73"/>
  <c r="T20" i="73"/>
  <c r="S20" i="73"/>
  <c r="P20" i="73"/>
  <c r="O20" i="73"/>
  <c r="K20" i="73"/>
  <c r="J20" i="73"/>
  <c r="F20" i="73"/>
  <c r="E20" i="73"/>
  <c r="A20" i="73"/>
  <c r="T19" i="73"/>
  <c r="S19" i="73"/>
  <c r="P19" i="73"/>
  <c r="O19" i="73"/>
  <c r="N19" i="73"/>
  <c r="K19" i="73"/>
  <c r="J19" i="73"/>
  <c r="I19" i="73"/>
  <c r="F19" i="73"/>
  <c r="E19" i="73"/>
  <c r="B7" i="73"/>
  <c r="A19" i="73"/>
  <c r="T18" i="73"/>
  <c r="S18" i="73"/>
  <c r="N18" i="73"/>
  <c r="A27" i="73" s="1"/>
  <c r="I18" i="73"/>
  <c r="A21" i="73" s="1"/>
  <c r="F18" i="73"/>
  <c r="E18" i="73"/>
  <c r="D18" i="73"/>
  <c r="T17" i="73"/>
  <c r="S17" i="73"/>
  <c r="P17" i="73"/>
  <c r="O17" i="73"/>
  <c r="K17" i="73"/>
  <c r="J17" i="73"/>
  <c r="D17" i="73"/>
  <c r="A13" i="73" s="1"/>
  <c r="T16" i="73"/>
  <c r="S16" i="73"/>
  <c r="P16" i="73"/>
  <c r="O16" i="73"/>
  <c r="K16" i="73"/>
  <c r="J16" i="73"/>
  <c r="F16" i="73"/>
  <c r="E16" i="73"/>
  <c r="T15" i="73"/>
  <c r="S15" i="73"/>
  <c r="P15" i="73"/>
  <c r="O15" i="73"/>
  <c r="K15" i="73"/>
  <c r="J15" i="73"/>
  <c r="F15" i="73"/>
  <c r="E15" i="73"/>
  <c r="A15" i="73"/>
  <c r="T14" i="73"/>
  <c r="S14" i="73"/>
  <c r="P14" i="73"/>
  <c r="O14" i="73"/>
  <c r="K14" i="73"/>
  <c r="J14" i="73"/>
  <c r="F14" i="73"/>
  <c r="E14" i="73"/>
  <c r="T13" i="73"/>
  <c r="S13" i="73"/>
  <c r="P13" i="73"/>
  <c r="O13" i="73"/>
  <c r="N13" i="73"/>
  <c r="K13" i="73"/>
  <c r="J13" i="73"/>
  <c r="F13" i="73"/>
  <c r="E13" i="73"/>
  <c r="S12" i="73"/>
  <c r="N12" i="73"/>
  <c r="A26" i="73" s="1"/>
  <c r="K12" i="73"/>
  <c r="J12" i="73"/>
  <c r="I12" i="73"/>
  <c r="F12" i="73"/>
  <c r="E12" i="73"/>
  <c r="T11" i="73"/>
  <c r="S11" i="73"/>
  <c r="P11" i="73"/>
  <c r="O11" i="73"/>
  <c r="I11" i="73"/>
  <c r="F11" i="73"/>
  <c r="E11" i="73"/>
  <c r="T10" i="73"/>
  <c r="P10" i="73"/>
  <c r="O10" i="73"/>
  <c r="K10" i="73"/>
  <c r="J10" i="73"/>
  <c r="F10" i="73"/>
  <c r="E10" i="73"/>
  <c r="D10" i="73"/>
  <c r="T9" i="73"/>
  <c r="S9" i="73"/>
  <c r="P9" i="73"/>
  <c r="O9" i="73"/>
  <c r="K9" i="73"/>
  <c r="J9" i="73"/>
  <c r="D9" i="73"/>
  <c r="A12" i="73" s="1"/>
  <c r="T8" i="73"/>
  <c r="S8" i="73"/>
  <c r="P8" i="73"/>
  <c r="O8" i="73"/>
  <c r="K8" i="73"/>
  <c r="J8" i="73"/>
  <c r="F8" i="73"/>
  <c r="E8" i="73"/>
  <c r="T7" i="73"/>
  <c r="S7" i="73"/>
  <c r="P7" i="73"/>
  <c r="O7" i="73"/>
  <c r="K7" i="73"/>
  <c r="J7" i="73"/>
  <c r="F7" i="73"/>
  <c r="E7" i="73"/>
  <c r="T6" i="73"/>
  <c r="S6" i="73"/>
  <c r="P6" i="73"/>
  <c r="O6" i="73"/>
  <c r="K6" i="73"/>
  <c r="J6" i="73"/>
  <c r="F6" i="73"/>
  <c r="E6" i="73"/>
  <c r="T5" i="73"/>
  <c r="S5" i="73"/>
  <c r="P5" i="73"/>
  <c r="O5" i="73"/>
  <c r="K5" i="73"/>
  <c r="J5" i="73"/>
  <c r="F5" i="73"/>
  <c r="E5" i="73"/>
  <c r="T4" i="73"/>
  <c r="S4" i="73"/>
  <c r="P4" i="73"/>
  <c r="O4" i="73"/>
  <c r="N4" i="73"/>
  <c r="K4" i="73"/>
  <c r="J4" i="73"/>
  <c r="I4" i="73"/>
  <c r="F4" i="73"/>
  <c r="E4" i="73"/>
  <c r="D4" i="73"/>
  <c r="N3" i="73"/>
  <c r="I3" i="73"/>
  <c r="D3" i="73"/>
  <c r="A11" i="73" s="1"/>
  <c r="A1" i="73"/>
  <c r="T62" i="72"/>
  <c r="S62" i="72"/>
  <c r="T61" i="72"/>
  <c r="S61" i="72"/>
  <c r="T60" i="72"/>
  <c r="S60" i="72"/>
  <c r="T59" i="72"/>
  <c r="S59" i="72"/>
  <c r="T58" i="72"/>
  <c r="T57" i="72"/>
  <c r="S57" i="72"/>
  <c r="T56" i="72"/>
  <c r="S56" i="72"/>
  <c r="T55" i="72"/>
  <c r="S55" i="72"/>
  <c r="P55" i="72"/>
  <c r="O55" i="72"/>
  <c r="T54" i="72"/>
  <c r="S54" i="72"/>
  <c r="P54" i="72"/>
  <c r="O54" i="72"/>
  <c r="T53" i="72"/>
  <c r="P53" i="72"/>
  <c r="O53" i="72"/>
  <c r="T52" i="72"/>
  <c r="S52" i="72"/>
  <c r="P52" i="72"/>
  <c r="O52" i="72"/>
  <c r="T51" i="72"/>
  <c r="S51" i="72"/>
  <c r="P51" i="72"/>
  <c r="O51" i="72"/>
  <c r="N51" i="72"/>
  <c r="K51" i="72"/>
  <c r="J51" i="72"/>
  <c r="T50" i="72"/>
  <c r="S50" i="72"/>
  <c r="N50" i="72"/>
  <c r="K50" i="72"/>
  <c r="J50" i="72"/>
  <c r="T49" i="72"/>
  <c r="S49" i="72"/>
  <c r="P49" i="72"/>
  <c r="O49" i="72"/>
  <c r="K49" i="72"/>
  <c r="J49" i="72"/>
  <c r="T48" i="72"/>
  <c r="P48" i="72"/>
  <c r="O48" i="72"/>
  <c r="K48" i="72"/>
  <c r="J48" i="72"/>
  <c r="T47" i="72"/>
  <c r="S47" i="72"/>
  <c r="P47" i="72"/>
  <c r="O47" i="72"/>
  <c r="K47" i="72"/>
  <c r="J47" i="72"/>
  <c r="T46" i="72"/>
  <c r="S46" i="72"/>
  <c r="P46" i="72"/>
  <c r="O46" i="72"/>
  <c r="K46" i="72"/>
  <c r="J46" i="72"/>
  <c r="T45" i="72"/>
  <c r="S45" i="72"/>
  <c r="P45" i="72"/>
  <c r="O45" i="72"/>
  <c r="K45" i="72"/>
  <c r="J45" i="72"/>
  <c r="F45" i="72"/>
  <c r="E45" i="72"/>
  <c r="T44" i="72"/>
  <c r="S44" i="72"/>
  <c r="P44" i="72"/>
  <c r="O44" i="72"/>
  <c r="K44" i="72"/>
  <c r="J44" i="72"/>
  <c r="F44" i="72"/>
  <c r="E44" i="72"/>
  <c r="T43" i="72"/>
  <c r="S43" i="72"/>
  <c r="P43" i="72"/>
  <c r="O43" i="72"/>
  <c r="N43" i="72"/>
  <c r="K43" i="72"/>
  <c r="J43" i="72"/>
  <c r="I43" i="72"/>
  <c r="F43" i="72"/>
  <c r="E43" i="72"/>
  <c r="T42" i="72"/>
  <c r="N42" i="72"/>
  <c r="I42" i="72"/>
  <c r="F42" i="72"/>
  <c r="E42" i="72"/>
  <c r="T41" i="72"/>
  <c r="S41" i="72"/>
  <c r="P41" i="72"/>
  <c r="O41" i="72"/>
  <c r="K41" i="72"/>
  <c r="J41" i="72"/>
  <c r="F41" i="72"/>
  <c r="E41" i="72"/>
  <c r="T40" i="72"/>
  <c r="S40" i="72"/>
  <c r="P40" i="72"/>
  <c r="O40" i="72"/>
  <c r="K40" i="72"/>
  <c r="J40" i="72"/>
  <c r="F40" i="72"/>
  <c r="E40" i="72"/>
  <c r="T39" i="72"/>
  <c r="S39" i="72"/>
  <c r="P39" i="72"/>
  <c r="O39" i="72"/>
  <c r="K39" i="72"/>
  <c r="J39" i="72"/>
  <c r="F39" i="72"/>
  <c r="E39" i="72"/>
  <c r="T38" i="72"/>
  <c r="S38" i="72"/>
  <c r="P38" i="72"/>
  <c r="O38" i="72"/>
  <c r="N38" i="72"/>
  <c r="K38" i="72"/>
  <c r="J38" i="72"/>
  <c r="F38" i="72"/>
  <c r="E38" i="72"/>
  <c r="T37" i="72"/>
  <c r="N37" i="72"/>
  <c r="K37" i="72"/>
  <c r="J37" i="72"/>
  <c r="F37" i="72"/>
  <c r="E37" i="72"/>
  <c r="D37" i="72"/>
  <c r="T36" i="72"/>
  <c r="S36" i="72"/>
  <c r="P36" i="72"/>
  <c r="O36" i="72"/>
  <c r="K36" i="72"/>
  <c r="J36" i="72"/>
  <c r="I36" i="72"/>
  <c r="D36" i="72"/>
  <c r="T35" i="72"/>
  <c r="S35" i="72"/>
  <c r="P35" i="72"/>
  <c r="O35" i="72"/>
  <c r="I35" i="72"/>
  <c r="F35" i="72"/>
  <c r="E35" i="72"/>
  <c r="T34" i="72"/>
  <c r="S34" i="72"/>
  <c r="P34" i="72"/>
  <c r="O34" i="72"/>
  <c r="K34" i="72"/>
  <c r="J34" i="72"/>
  <c r="F34" i="72"/>
  <c r="E34" i="72"/>
  <c r="T33" i="72"/>
  <c r="S33" i="72"/>
  <c r="P33" i="72"/>
  <c r="O33" i="72"/>
  <c r="K33" i="72"/>
  <c r="J33" i="72"/>
  <c r="F33" i="72"/>
  <c r="E33" i="72"/>
  <c r="T32" i="72"/>
  <c r="P32" i="72"/>
  <c r="O32" i="72"/>
  <c r="K32" i="72"/>
  <c r="J32" i="72"/>
  <c r="F32" i="72"/>
  <c r="E32" i="72"/>
  <c r="P31" i="72"/>
  <c r="O31" i="72"/>
  <c r="K31" i="72"/>
  <c r="J31" i="72"/>
  <c r="F31" i="72"/>
  <c r="E31" i="72"/>
  <c r="A31" i="72"/>
  <c r="P30" i="72"/>
  <c r="O30" i="72"/>
  <c r="K30" i="72"/>
  <c r="J30" i="72"/>
  <c r="F30" i="72"/>
  <c r="E30" i="72"/>
  <c r="D30" i="72"/>
  <c r="A30" i="72"/>
  <c r="P29" i="72"/>
  <c r="O29" i="72"/>
  <c r="K29" i="72"/>
  <c r="J29" i="72"/>
  <c r="D29" i="72"/>
  <c r="A29" i="72"/>
  <c r="P28" i="72"/>
  <c r="O28" i="72"/>
  <c r="N28" i="72"/>
  <c r="K28" i="72"/>
  <c r="J28" i="72"/>
  <c r="I28" i="72"/>
  <c r="F28" i="72"/>
  <c r="E28" i="72"/>
  <c r="T27" i="72"/>
  <c r="S27" i="72"/>
  <c r="N27" i="72"/>
  <c r="A28" i="72" s="1"/>
  <c r="I27" i="72"/>
  <c r="F27" i="72"/>
  <c r="E27" i="72"/>
  <c r="T26" i="72"/>
  <c r="S26" i="72"/>
  <c r="P26" i="72"/>
  <c r="O26" i="72"/>
  <c r="K26" i="72"/>
  <c r="J26" i="72"/>
  <c r="F26" i="72"/>
  <c r="E26" i="72"/>
  <c r="B7" i="72"/>
  <c r="T25" i="72"/>
  <c r="S25" i="72"/>
  <c r="P25" i="72"/>
  <c r="O25" i="72"/>
  <c r="K25" i="72"/>
  <c r="J25" i="72"/>
  <c r="F25" i="72"/>
  <c r="E25" i="72"/>
  <c r="T24" i="72"/>
  <c r="S24" i="72"/>
  <c r="P24" i="72"/>
  <c r="O24" i="72"/>
  <c r="K24" i="72"/>
  <c r="J24" i="72"/>
  <c r="F24" i="72"/>
  <c r="E24" i="72"/>
  <c r="D24" i="72"/>
  <c r="A24" i="72"/>
  <c r="T23" i="72"/>
  <c r="S23" i="72"/>
  <c r="P23" i="72"/>
  <c r="O23" i="72"/>
  <c r="K23" i="72"/>
  <c r="J23" i="72"/>
  <c r="D23" i="72"/>
  <c r="A14" i="72" s="1"/>
  <c r="A23" i="72"/>
  <c r="T22" i="72"/>
  <c r="S22" i="72"/>
  <c r="P22" i="72"/>
  <c r="O22" i="72"/>
  <c r="K22" i="72"/>
  <c r="J22" i="72"/>
  <c r="F22" i="72"/>
  <c r="E22" i="72"/>
  <c r="A22" i="72"/>
  <c r="T21" i="72"/>
  <c r="S21" i="72"/>
  <c r="P21" i="72"/>
  <c r="O21" i="72"/>
  <c r="K21" i="72"/>
  <c r="J21" i="72"/>
  <c r="F21" i="72"/>
  <c r="E21" i="72"/>
  <c r="T20" i="72"/>
  <c r="S20" i="72"/>
  <c r="P20" i="72"/>
  <c r="O20" i="72"/>
  <c r="K20" i="72"/>
  <c r="J20" i="72"/>
  <c r="F20" i="72"/>
  <c r="E20" i="72"/>
  <c r="A20" i="72"/>
  <c r="T19" i="72"/>
  <c r="S19" i="72"/>
  <c r="P19" i="72"/>
  <c r="O19" i="72"/>
  <c r="N19" i="72"/>
  <c r="K19" i="72"/>
  <c r="J19" i="72"/>
  <c r="I19" i="72"/>
  <c r="F19" i="72"/>
  <c r="E19" i="72"/>
  <c r="A19" i="72"/>
  <c r="T18" i="72"/>
  <c r="S18" i="72"/>
  <c r="N18" i="72"/>
  <c r="A27" i="72" s="1"/>
  <c r="I18" i="72"/>
  <c r="A21" i="72" s="1"/>
  <c r="F18" i="72"/>
  <c r="E18" i="72"/>
  <c r="D18" i="72"/>
  <c r="T17" i="72"/>
  <c r="S17" i="72"/>
  <c r="P17" i="72"/>
  <c r="O17" i="72"/>
  <c r="K17" i="72"/>
  <c r="J17" i="72"/>
  <c r="D17" i="72"/>
  <c r="A13" i="72" s="1"/>
  <c r="T16" i="72"/>
  <c r="S16" i="72"/>
  <c r="P16" i="72"/>
  <c r="O16" i="72"/>
  <c r="K16" i="72"/>
  <c r="J16" i="72"/>
  <c r="F16" i="72"/>
  <c r="E16" i="72"/>
  <c r="A16" i="72"/>
  <c r="T15" i="72"/>
  <c r="S15" i="72"/>
  <c r="P15" i="72"/>
  <c r="O15" i="72"/>
  <c r="K15" i="72"/>
  <c r="J15" i="72"/>
  <c r="F15" i="72"/>
  <c r="E15" i="72"/>
  <c r="A15" i="72"/>
  <c r="T14" i="72"/>
  <c r="S14" i="72"/>
  <c r="P14" i="72"/>
  <c r="O14" i="72"/>
  <c r="K14" i="72"/>
  <c r="J14" i="72"/>
  <c r="F14" i="72"/>
  <c r="E14" i="72"/>
  <c r="T13" i="72"/>
  <c r="S13" i="72"/>
  <c r="P13" i="72"/>
  <c r="O13" i="72"/>
  <c r="N13" i="72"/>
  <c r="K13" i="72"/>
  <c r="J13" i="72"/>
  <c r="F13" i="72"/>
  <c r="E13" i="72"/>
  <c r="S12" i="72"/>
  <c r="N12" i="72"/>
  <c r="A26" i="72" s="1"/>
  <c r="K12" i="72"/>
  <c r="J12" i="72"/>
  <c r="I12" i="72"/>
  <c r="F12" i="72"/>
  <c r="E12" i="72"/>
  <c r="T11" i="72"/>
  <c r="S11" i="72"/>
  <c r="P11" i="72"/>
  <c r="O11" i="72"/>
  <c r="I11" i="72"/>
  <c r="F11" i="72"/>
  <c r="E11" i="72"/>
  <c r="T10" i="72"/>
  <c r="P10" i="72"/>
  <c r="O10" i="72"/>
  <c r="K10" i="72"/>
  <c r="J10" i="72"/>
  <c r="F10" i="72"/>
  <c r="E10" i="72"/>
  <c r="D10" i="72"/>
  <c r="T9" i="72"/>
  <c r="S9" i="72"/>
  <c r="P9" i="72"/>
  <c r="O9" i="72"/>
  <c r="K9" i="72"/>
  <c r="J9" i="72"/>
  <c r="D9" i="72"/>
  <c r="A12" i="72" s="1"/>
  <c r="T8" i="72"/>
  <c r="S8" i="72"/>
  <c r="P8" i="72"/>
  <c r="O8" i="72"/>
  <c r="K8" i="72"/>
  <c r="J8" i="72"/>
  <c r="F8" i="72"/>
  <c r="E8" i="72"/>
  <c r="T7" i="72"/>
  <c r="S7" i="72"/>
  <c r="P7" i="72"/>
  <c r="O7" i="72"/>
  <c r="K7" i="72"/>
  <c r="J7" i="72"/>
  <c r="F7" i="72"/>
  <c r="E7" i="72"/>
  <c r="T6" i="72"/>
  <c r="S6" i="72"/>
  <c r="P6" i="72"/>
  <c r="O6" i="72"/>
  <c r="K6" i="72"/>
  <c r="J6" i="72"/>
  <c r="F6" i="72"/>
  <c r="E6" i="72"/>
  <c r="T5" i="72"/>
  <c r="S5" i="72"/>
  <c r="P5" i="72"/>
  <c r="O5" i="72"/>
  <c r="K5" i="72"/>
  <c r="J5" i="72"/>
  <c r="F5" i="72"/>
  <c r="E5" i="72"/>
  <c r="T4" i="72"/>
  <c r="S4" i="72"/>
  <c r="P4" i="72"/>
  <c r="O4" i="72"/>
  <c r="N4" i="72"/>
  <c r="K4" i="72"/>
  <c r="J4" i="72"/>
  <c r="I4" i="72"/>
  <c r="F4" i="72"/>
  <c r="E4" i="72"/>
  <c r="D4" i="72"/>
  <c r="N3" i="72"/>
  <c r="A25" i="72" s="1"/>
  <c r="I3" i="72"/>
  <c r="D3" i="72"/>
  <c r="A11" i="72" s="1"/>
  <c r="A1" i="72"/>
  <c r="T62" i="65"/>
  <c r="S62" i="65"/>
  <c r="T61" i="65"/>
  <c r="S61" i="65"/>
  <c r="T60" i="65"/>
  <c r="S60" i="65"/>
  <c r="T59" i="65"/>
  <c r="S59" i="65"/>
  <c r="T58" i="65"/>
  <c r="T57" i="65"/>
  <c r="S57" i="65"/>
  <c r="T56" i="65"/>
  <c r="S56" i="65"/>
  <c r="T55" i="65"/>
  <c r="S55" i="65"/>
  <c r="P55" i="65"/>
  <c r="O55" i="65"/>
  <c r="T54" i="65"/>
  <c r="S54" i="65"/>
  <c r="P54" i="65"/>
  <c r="O54" i="65"/>
  <c r="T53" i="65"/>
  <c r="P53" i="65"/>
  <c r="O53" i="65"/>
  <c r="T52" i="65"/>
  <c r="S52" i="65"/>
  <c r="P52" i="65"/>
  <c r="O52" i="65"/>
  <c r="T51" i="65"/>
  <c r="S51" i="65"/>
  <c r="P51" i="65"/>
  <c r="O51" i="65"/>
  <c r="N51" i="65"/>
  <c r="K51" i="65"/>
  <c r="J51" i="65"/>
  <c r="T50" i="65"/>
  <c r="S50" i="65"/>
  <c r="N50" i="65"/>
  <c r="K50" i="65"/>
  <c r="J50" i="65"/>
  <c r="T49" i="65"/>
  <c r="S49" i="65"/>
  <c r="P49" i="65"/>
  <c r="O49" i="65"/>
  <c r="K49" i="65"/>
  <c r="J49" i="65"/>
  <c r="T48" i="65"/>
  <c r="P48" i="65"/>
  <c r="O48" i="65"/>
  <c r="K48" i="65"/>
  <c r="J48" i="65"/>
  <c r="T47" i="65"/>
  <c r="S47" i="65"/>
  <c r="P47" i="65"/>
  <c r="O47" i="65"/>
  <c r="K47" i="65"/>
  <c r="J47" i="65"/>
  <c r="T46" i="65"/>
  <c r="S46" i="65"/>
  <c r="P46" i="65"/>
  <c r="O46" i="65"/>
  <c r="K46" i="65"/>
  <c r="J46" i="65"/>
  <c r="T45" i="65"/>
  <c r="S45" i="65"/>
  <c r="P45" i="65"/>
  <c r="O45" i="65"/>
  <c r="K45" i="65"/>
  <c r="J45" i="65"/>
  <c r="F45" i="65"/>
  <c r="E45" i="65"/>
  <c r="T44" i="65"/>
  <c r="S44" i="65"/>
  <c r="P44" i="65"/>
  <c r="O44" i="65"/>
  <c r="K44" i="65"/>
  <c r="J44" i="65"/>
  <c r="F44" i="65"/>
  <c r="E44" i="65"/>
  <c r="T43" i="65"/>
  <c r="S43" i="65"/>
  <c r="P43" i="65"/>
  <c r="O43" i="65"/>
  <c r="N43" i="65"/>
  <c r="K43" i="65"/>
  <c r="J43" i="65"/>
  <c r="I43" i="65"/>
  <c r="F43" i="65"/>
  <c r="E43" i="65"/>
  <c r="T42" i="65"/>
  <c r="N42" i="65"/>
  <c r="I42" i="65"/>
  <c r="F42" i="65"/>
  <c r="E42" i="65"/>
  <c r="T41" i="65"/>
  <c r="S41" i="65"/>
  <c r="P41" i="65"/>
  <c r="O41" i="65"/>
  <c r="K41" i="65"/>
  <c r="J41" i="65"/>
  <c r="F41" i="65"/>
  <c r="E41" i="65"/>
  <c r="T40" i="65"/>
  <c r="S40" i="65"/>
  <c r="P40" i="65"/>
  <c r="O40" i="65"/>
  <c r="K40" i="65"/>
  <c r="J40" i="65"/>
  <c r="F40" i="65"/>
  <c r="E40" i="65"/>
  <c r="T39" i="65"/>
  <c r="S39" i="65"/>
  <c r="P39" i="65"/>
  <c r="O39" i="65"/>
  <c r="K39" i="65"/>
  <c r="J39" i="65"/>
  <c r="F39" i="65"/>
  <c r="E39" i="65"/>
  <c r="T38" i="65"/>
  <c r="S38" i="65"/>
  <c r="P38" i="65"/>
  <c r="O38" i="65"/>
  <c r="N38" i="65"/>
  <c r="K38" i="65"/>
  <c r="J38" i="65"/>
  <c r="F38" i="65"/>
  <c r="E38" i="65"/>
  <c r="T37" i="65"/>
  <c r="N37" i="65"/>
  <c r="K37" i="65"/>
  <c r="J37" i="65"/>
  <c r="F37" i="65"/>
  <c r="E37" i="65"/>
  <c r="D37" i="65"/>
  <c r="T36" i="65"/>
  <c r="S36" i="65"/>
  <c r="P36" i="65"/>
  <c r="O36" i="65"/>
  <c r="K36" i="65"/>
  <c r="J36" i="65"/>
  <c r="I36" i="65"/>
  <c r="D36" i="65"/>
  <c r="A16" i="65" s="1"/>
  <c r="T35" i="65"/>
  <c r="S35" i="65"/>
  <c r="P35" i="65"/>
  <c r="O35" i="65"/>
  <c r="I35" i="65"/>
  <c r="F35" i="65"/>
  <c r="E35" i="65"/>
  <c r="T34" i="65"/>
  <c r="S34" i="65"/>
  <c r="P34" i="65"/>
  <c r="O34" i="65"/>
  <c r="K34" i="65"/>
  <c r="J34" i="65"/>
  <c r="F34" i="65"/>
  <c r="E34" i="65"/>
  <c r="T33" i="65"/>
  <c r="S33" i="65"/>
  <c r="P33" i="65"/>
  <c r="O33" i="65"/>
  <c r="K33" i="65"/>
  <c r="J33" i="65"/>
  <c r="F33" i="65"/>
  <c r="E33" i="65"/>
  <c r="T32" i="65"/>
  <c r="P32" i="65"/>
  <c r="O32" i="65"/>
  <c r="K32" i="65"/>
  <c r="J32" i="65"/>
  <c r="F32" i="65"/>
  <c r="E32" i="65"/>
  <c r="P31" i="65"/>
  <c r="O31" i="65"/>
  <c r="K31" i="65"/>
  <c r="J31" i="65"/>
  <c r="F31" i="65"/>
  <c r="E31" i="65"/>
  <c r="A31" i="65"/>
  <c r="P30" i="65"/>
  <c r="O30" i="65"/>
  <c r="K30" i="65"/>
  <c r="J30" i="65"/>
  <c r="F30" i="65"/>
  <c r="E30" i="65"/>
  <c r="D30" i="65"/>
  <c r="A30" i="65"/>
  <c r="P29" i="65"/>
  <c r="O29" i="65"/>
  <c r="K29" i="65"/>
  <c r="J29" i="65"/>
  <c r="D29" i="65"/>
  <c r="A29" i="65"/>
  <c r="P28" i="65"/>
  <c r="O28" i="65"/>
  <c r="N28" i="65"/>
  <c r="K28" i="65"/>
  <c r="J28" i="65"/>
  <c r="I28" i="65"/>
  <c r="F28" i="65"/>
  <c r="E28" i="65"/>
  <c r="T27" i="65"/>
  <c r="S27" i="65"/>
  <c r="N27" i="65"/>
  <c r="A28" i="65" s="1"/>
  <c r="I27" i="65"/>
  <c r="F27" i="65"/>
  <c r="E27" i="65"/>
  <c r="A27" i="65"/>
  <c r="T26" i="65"/>
  <c r="S26" i="65"/>
  <c r="P26" i="65"/>
  <c r="O26" i="65"/>
  <c r="K26" i="65"/>
  <c r="J26" i="65"/>
  <c r="F26" i="65"/>
  <c r="E26" i="65"/>
  <c r="T25" i="65"/>
  <c r="S25" i="65"/>
  <c r="P25" i="65"/>
  <c r="O25" i="65"/>
  <c r="K25" i="65"/>
  <c r="J25" i="65"/>
  <c r="F25" i="65"/>
  <c r="E25" i="65"/>
  <c r="A25" i="65"/>
  <c r="T24" i="65"/>
  <c r="S24" i="65"/>
  <c r="P24" i="65"/>
  <c r="O24" i="65"/>
  <c r="K24" i="65"/>
  <c r="J24" i="65"/>
  <c r="F24" i="65"/>
  <c r="E24" i="65"/>
  <c r="D24" i="65"/>
  <c r="A24" i="65"/>
  <c r="T23" i="65"/>
  <c r="S23" i="65"/>
  <c r="P23" i="65"/>
  <c r="O23" i="65"/>
  <c r="K23" i="65"/>
  <c r="J23" i="65"/>
  <c r="D23" i="65"/>
  <c r="A23" i="65"/>
  <c r="T22" i="65"/>
  <c r="S22" i="65"/>
  <c r="P22" i="65"/>
  <c r="O22" i="65"/>
  <c r="K22" i="65"/>
  <c r="J22" i="65"/>
  <c r="F22" i="65"/>
  <c r="E22" i="65"/>
  <c r="A22" i="65"/>
  <c r="T21" i="65"/>
  <c r="S21" i="65"/>
  <c r="P21" i="65"/>
  <c r="O21" i="65"/>
  <c r="K21" i="65"/>
  <c r="J21" i="65"/>
  <c r="F21" i="65"/>
  <c r="E21" i="65"/>
  <c r="T20" i="65"/>
  <c r="S20" i="65"/>
  <c r="P20" i="65"/>
  <c r="O20" i="65"/>
  <c r="K20" i="65"/>
  <c r="J20" i="65"/>
  <c r="F20" i="65"/>
  <c r="E20" i="65"/>
  <c r="T19" i="65"/>
  <c r="S19" i="65"/>
  <c r="P19" i="65"/>
  <c r="O19" i="65"/>
  <c r="N19" i="65"/>
  <c r="K19" i="65"/>
  <c r="J19" i="65"/>
  <c r="I19" i="65"/>
  <c r="F19" i="65"/>
  <c r="E19" i="65"/>
  <c r="B7" i="65"/>
  <c r="T18" i="65"/>
  <c r="S18" i="65"/>
  <c r="N18" i="65"/>
  <c r="I18" i="65"/>
  <c r="A21" i="65" s="1"/>
  <c r="F18" i="65"/>
  <c r="E18" i="65"/>
  <c r="D18" i="65"/>
  <c r="T17" i="65"/>
  <c r="S17" i="65"/>
  <c r="P17" i="65"/>
  <c r="O17" i="65"/>
  <c r="K17" i="65"/>
  <c r="J17" i="65"/>
  <c r="D17" i="65"/>
  <c r="T16" i="65"/>
  <c r="S16" i="65"/>
  <c r="P16" i="65"/>
  <c r="O16" i="65"/>
  <c r="K16" i="65"/>
  <c r="J16" i="65"/>
  <c r="F16" i="65"/>
  <c r="E16" i="65"/>
  <c r="T15" i="65"/>
  <c r="S15" i="65"/>
  <c r="P15" i="65"/>
  <c r="O15" i="65"/>
  <c r="K15" i="65"/>
  <c r="J15" i="65"/>
  <c r="F15" i="65"/>
  <c r="E15" i="65"/>
  <c r="A15" i="65"/>
  <c r="T14" i="65"/>
  <c r="S14" i="65"/>
  <c r="P14" i="65"/>
  <c r="O14" i="65"/>
  <c r="K14" i="65"/>
  <c r="J14" i="65"/>
  <c r="F14" i="65"/>
  <c r="E14" i="65"/>
  <c r="A14" i="65"/>
  <c r="T13" i="65"/>
  <c r="S13" i="65"/>
  <c r="P13" i="65"/>
  <c r="O13" i="65"/>
  <c r="N13" i="65"/>
  <c r="K13" i="65"/>
  <c r="J13" i="65"/>
  <c r="F13" i="65"/>
  <c r="E13" i="65"/>
  <c r="A13" i="65"/>
  <c r="S12" i="65"/>
  <c r="N12" i="65"/>
  <c r="A26" i="65" s="1"/>
  <c r="K12" i="65"/>
  <c r="J12" i="65"/>
  <c r="I12" i="65"/>
  <c r="F12" i="65"/>
  <c r="E12" i="65"/>
  <c r="T11" i="65"/>
  <c r="S11" i="65"/>
  <c r="P11" i="65"/>
  <c r="O11" i="65"/>
  <c r="I11" i="65"/>
  <c r="A20" i="65" s="1"/>
  <c r="F11" i="65"/>
  <c r="E11" i="65"/>
  <c r="T10" i="65"/>
  <c r="P10" i="65"/>
  <c r="O10" i="65"/>
  <c r="K10" i="65"/>
  <c r="J10" i="65"/>
  <c r="F10" i="65"/>
  <c r="E10" i="65"/>
  <c r="D10" i="65"/>
  <c r="T9" i="65"/>
  <c r="S9" i="65"/>
  <c r="P9" i="65"/>
  <c r="O9" i="65"/>
  <c r="K9" i="65"/>
  <c r="J9" i="65"/>
  <c r="D9" i="65"/>
  <c r="A12" i="65" s="1"/>
  <c r="T8" i="65"/>
  <c r="S8" i="65"/>
  <c r="P8" i="65"/>
  <c r="O8" i="65"/>
  <c r="K8" i="65"/>
  <c r="J8" i="65"/>
  <c r="F8" i="65"/>
  <c r="E8" i="65"/>
  <c r="T7" i="65"/>
  <c r="S7" i="65"/>
  <c r="P7" i="65"/>
  <c r="O7" i="65"/>
  <c r="K7" i="65"/>
  <c r="J7" i="65"/>
  <c r="F7" i="65"/>
  <c r="E7" i="65"/>
  <c r="T6" i="65"/>
  <c r="S6" i="65"/>
  <c r="P6" i="65"/>
  <c r="O6" i="65"/>
  <c r="K6" i="65"/>
  <c r="J6" i="65"/>
  <c r="F6" i="65"/>
  <c r="E6" i="65"/>
  <c r="T5" i="65"/>
  <c r="S5" i="65"/>
  <c r="P5" i="65"/>
  <c r="O5" i="65"/>
  <c r="K5" i="65"/>
  <c r="J5" i="65"/>
  <c r="F5" i="65"/>
  <c r="E5" i="65"/>
  <c r="T4" i="65"/>
  <c r="S4" i="65"/>
  <c r="P4" i="65"/>
  <c r="O4" i="65"/>
  <c r="N4" i="65"/>
  <c r="K4" i="65"/>
  <c r="J4" i="65"/>
  <c r="I4" i="65"/>
  <c r="F4" i="65"/>
  <c r="E4" i="65"/>
  <c r="D4" i="65"/>
  <c r="N3" i="65"/>
  <c r="I3" i="65"/>
  <c r="A19" i="65" s="1"/>
  <c r="D3" i="65"/>
  <c r="A11" i="65" s="1"/>
  <c r="A1" i="65"/>
  <c r="T62" i="64"/>
  <c r="S62" i="64"/>
  <c r="T61" i="64"/>
  <c r="S61" i="64"/>
  <c r="T60" i="64"/>
  <c r="S60" i="64"/>
  <c r="T59" i="64"/>
  <c r="S59" i="64"/>
  <c r="T58" i="64"/>
  <c r="T57" i="64"/>
  <c r="S57" i="64"/>
  <c r="T56" i="64"/>
  <c r="S56" i="64"/>
  <c r="T55" i="64"/>
  <c r="S55" i="64"/>
  <c r="P55" i="64"/>
  <c r="O55" i="64"/>
  <c r="T54" i="64"/>
  <c r="S54" i="64"/>
  <c r="P54" i="64"/>
  <c r="O54" i="64"/>
  <c r="T53" i="64"/>
  <c r="P53" i="64"/>
  <c r="O53" i="64"/>
  <c r="T52" i="64"/>
  <c r="S52" i="64"/>
  <c r="P52" i="64"/>
  <c r="O52" i="64"/>
  <c r="T51" i="64"/>
  <c r="S51" i="64"/>
  <c r="P51" i="64"/>
  <c r="O51" i="64"/>
  <c r="N51" i="64"/>
  <c r="K51" i="64"/>
  <c r="J51" i="64"/>
  <c r="T50" i="64"/>
  <c r="S50" i="64"/>
  <c r="N50" i="64"/>
  <c r="K50" i="64"/>
  <c r="J50" i="64"/>
  <c r="T49" i="64"/>
  <c r="S49" i="64"/>
  <c r="P49" i="64"/>
  <c r="O49" i="64"/>
  <c r="K49" i="64"/>
  <c r="J49" i="64"/>
  <c r="T48" i="64"/>
  <c r="P48" i="64"/>
  <c r="O48" i="64"/>
  <c r="K48" i="64"/>
  <c r="J48" i="64"/>
  <c r="T47" i="64"/>
  <c r="S47" i="64"/>
  <c r="P47" i="64"/>
  <c r="O47" i="64"/>
  <c r="K47" i="64"/>
  <c r="J47" i="64"/>
  <c r="T46" i="64"/>
  <c r="S46" i="64"/>
  <c r="P46" i="64"/>
  <c r="O46" i="64"/>
  <c r="K46" i="64"/>
  <c r="J46" i="64"/>
  <c r="T45" i="64"/>
  <c r="S45" i="64"/>
  <c r="P45" i="64"/>
  <c r="O45" i="64"/>
  <c r="K45" i="64"/>
  <c r="J45" i="64"/>
  <c r="F45" i="64"/>
  <c r="E45" i="64"/>
  <c r="T44" i="64"/>
  <c r="S44" i="64"/>
  <c r="P44" i="64"/>
  <c r="O44" i="64"/>
  <c r="K44" i="64"/>
  <c r="J44" i="64"/>
  <c r="F44" i="64"/>
  <c r="E44" i="64"/>
  <c r="T43" i="64"/>
  <c r="S43" i="64"/>
  <c r="P43" i="64"/>
  <c r="O43" i="64"/>
  <c r="N43" i="64"/>
  <c r="K43" i="64"/>
  <c r="J43" i="64"/>
  <c r="I43" i="64"/>
  <c r="F43" i="64"/>
  <c r="E43" i="64"/>
  <c r="T42" i="64"/>
  <c r="N42" i="64"/>
  <c r="A30" i="64" s="1"/>
  <c r="I42" i="64"/>
  <c r="F42" i="64"/>
  <c r="E42" i="64"/>
  <c r="T41" i="64"/>
  <c r="S41" i="64"/>
  <c r="P41" i="64"/>
  <c r="O41" i="64"/>
  <c r="K41" i="64"/>
  <c r="J41" i="64"/>
  <c r="F41" i="64"/>
  <c r="E41" i="64"/>
  <c r="T40" i="64"/>
  <c r="S40" i="64"/>
  <c r="P40" i="64"/>
  <c r="O40" i="64"/>
  <c r="K40" i="64"/>
  <c r="J40" i="64"/>
  <c r="F40" i="64"/>
  <c r="E40" i="64"/>
  <c r="T39" i="64"/>
  <c r="S39" i="64"/>
  <c r="P39" i="64"/>
  <c r="O39" i="64"/>
  <c r="K39" i="64"/>
  <c r="J39" i="64"/>
  <c r="F39" i="64"/>
  <c r="E39" i="64"/>
  <c r="T38" i="64"/>
  <c r="S38" i="64"/>
  <c r="P38" i="64"/>
  <c r="O38" i="64"/>
  <c r="N38" i="64"/>
  <c r="K38" i="64"/>
  <c r="J38" i="64"/>
  <c r="F38" i="64"/>
  <c r="E38" i="64"/>
  <c r="T37" i="64"/>
  <c r="N37" i="64"/>
  <c r="A29" i="64" s="1"/>
  <c r="K37" i="64"/>
  <c r="J37" i="64"/>
  <c r="F37" i="64"/>
  <c r="E37" i="64"/>
  <c r="D37" i="64"/>
  <c r="T36" i="64"/>
  <c r="S36" i="64"/>
  <c r="P36" i="64"/>
  <c r="O36" i="64"/>
  <c r="K36" i="64"/>
  <c r="J36" i="64"/>
  <c r="I36" i="64"/>
  <c r="D36" i="64"/>
  <c r="T35" i="64"/>
  <c r="S35" i="64"/>
  <c r="P35" i="64"/>
  <c r="O35" i="64"/>
  <c r="I35" i="64"/>
  <c r="F35" i="64"/>
  <c r="E35" i="64"/>
  <c r="T34" i="64"/>
  <c r="S34" i="64"/>
  <c r="P34" i="64"/>
  <c r="O34" i="64"/>
  <c r="K34" i="64"/>
  <c r="J34" i="64"/>
  <c r="F34" i="64"/>
  <c r="E34" i="64"/>
  <c r="T33" i="64"/>
  <c r="S33" i="64"/>
  <c r="P33" i="64"/>
  <c r="O33" i="64"/>
  <c r="K33" i="64"/>
  <c r="J33" i="64"/>
  <c r="F33" i="64"/>
  <c r="E33" i="64"/>
  <c r="T32" i="64"/>
  <c r="P32" i="64"/>
  <c r="O32" i="64"/>
  <c r="K32" i="64"/>
  <c r="J32" i="64"/>
  <c r="F32" i="64"/>
  <c r="E32" i="64"/>
  <c r="P31" i="64"/>
  <c r="O31" i="64"/>
  <c r="K31" i="64"/>
  <c r="J31" i="64"/>
  <c r="F31" i="64"/>
  <c r="E31" i="64"/>
  <c r="A31" i="64"/>
  <c r="P30" i="64"/>
  <c r="O30" i="64"/>
  <c r="K30" i="64"/>
  <c r="J30" i="64"/>
  <c r="F30" i="64"/>
  <c r="E30" i="64"/>
  <c r="D30" i="64"/>
  <c r="P29" i="64"/>
  <c r="O29" i="64"/>
  <c r="K29" i="64"/>
  <c r="J29" i="64"/>
  <c r="D29" i="64"/>
  <c r="A15" i="64" s="1"/>
  <c r="P28" i="64"/>
  <c r="O28" i="64"/>
  <c r="N28" i="64"/>
  <c r="K28" i="64"/>
  <c r="J28" i="64"/>
  <c r="I28" i="64"/>
  <c r="F28" i="64"/>
  <c r="E28" i="64"/>
  <c r="T27" i="64"/>
  <c r="S27" i="64"/>
  <c r="N27" i="64"/>
  <c r="A28" i="64" s="1"/>
  <c r="I27" i="64"/>
  <c r="F27" i="64"/>
  <c r="E27" i="64"/>
  <c r="T26" i="64"/>
  <c r="S26" i="64"/>
  <c r="P26" i="64"/>
  <c r="O26" i="64"/>
  <c r="K26" i="64"/>
  <c r="J26" i="64"/>
  <c r="F26" i="64"/>
  <c r="E26" i="64"/>
  <c r="T25" i="64"/>
  <c r="S25" i="64"/>
  <c r="P25" i="64"/>
  <c r="O25" i="64"/>
  <c r="K25" i="64"/>
  <c r="J25" i="64"/>
  <c r="F25" i="64"/>
  <c r="E25" i="64"/>
  <c r="T24" i="64"/>
  <c r="S24" i="64"/>
  <c r="P24" i="64"/>
  <c r="O24" i="64"/>
  <c r="K24" i="64"/>
  <c r="J24" i="64"/>
  <c r="F24" i="64"/>
  <c r="E24" i="64"/>
  <c r="D24" i="64"/>
  <c r="A24" i="64"/>
  <c r="T23" i="64"/>
  <c r="S23" i="64"/>
  <c r="P23" i="64"/>
  <c r="O23" i="64"/>
  <c r="K23" i="64"/>
  <c r="J23" i="64"/>
  <c r="D23" i="64"/>
  <c r="A23" i="64"/>
  <c r="T22" i="64"/>
  <c r="S22" i="64"/>
  <c r="P22" i="64"/>
  <c r="O22" i="64"/>
  <c r="K22" i="64"/>
  <c r="J22" i="64"/>
  <c r="F22" i="64"/>
  <c r="E22" i="64"/>
  <c r="A22" i="64"/>
  <c r="T21" i="64"/>
  <c r="S21" i="64"/>
  <c r="P21" i="64"/>
  <c r="O21" i="64"/>
  <c r="K21" i="64"/>
  <c r="J21" i="64"/>
  <c r="F21" i="64"/>
  <c r="E21" i="64"/>
  <c r="T20" i="64"/>
  <c r="S20" i="64"/>
  <c r="P20" i="64"/>
  <c r="O20" i="64"/>
  <c r="K20" i="64"/>
  <c r="J20" i="64"/>
  <c r="F20" i="64"/>
  <c r="E20" i="64"/>
  <c r="T19" i="64"/>
  <c r="S19" i="64"/>
  <c r="P19" i="64"/>
  <c r="O19" i="64"/>
  <c r="N19" i="64"/>
  <c r="K19" i="64"/>
  <c r="J19" i="64"/>
  <c r="I19" i="64"/>
  <c r="F19" i="64"/>
  <c r="E19" i="64"/>
  <c r="T18" i="64"/>
  <c r="S18" i="64"/>
  <c r="N18" i="64"/>
  <c r="A27" i="64" s="1"/>
  <c r="I18" i="64"/>
  <c r="A21" i="64" s="1"/>
  <c r="F18" i="64"/>
  <c r="E18" i="64"/>
  <c r="D18" i="64"/>
  <c r="T17" i="64"/>
  <c r="S17" i="64"/>
  <c r="P17" i="64"/>
  <c r="O17" i="64"/>
  <c r="K17" i="64"/>
  <c r="J17" i="64"/>
  <c r="D17" i="64"/>
  <c r="T16" i="64"/>
  <c r="S16" i="64"/>
  <c r="P16" i="64"/>
  <c r="O16" i="64"/>
  <c r="K16" i="64"/>
  <c r="J16" i="64"/>
  <c r="F16" i="64"/>
  <c r="E16" i="64"/>
  <c r="A16" i="64"/>
  <c r="T15" i="64"/>
  <c r="S15" i="64"/>
  <c r="P15" i="64"/>
  <c r="O15" i="64"/>
  <c r="K15" i="64"/>
  <c r="J15" i="64"/>
  <c r="F15" i="64"/>
  <c r="E15" i="64"/>
  <c r="T14" i="64"/>
  <c r="S14" i="64"/>
  <c r="P14" i="64"/>
  <c r="O14" i="64"/>
  <c r="K14" i="64"/>
  <c r="J14" i="64"/>
  <c r="F14" i="64"/>
  <c r="E14" i="64"/>
  <c r="A14" i="64"/>
  <c r="T13" i="64"/>
  <c r="S13" i="64"/>
  <c r="P13" i="64"/>
  <c r="O13" i="64"/>
  <c r="N13" i="64"/>
  <c r="K13" i="64"/>
  <c r="J13" i="64"/>
  <c r="F13" i="64"/>
  <c r="E13" i="64"/>
  <c r="A13" i="64"/>
  <c r="S12" i="64"/>
  <c r="N12" i="64"/>
  <c r="A26" i="64" s="1"/>
  <c r="K12" i="64"/>
  <c r="J12" i="64"/>
  <c r="I12" i="64"/>
  <c r="F12" i="64"/>
  <c r="E12" i="64"/>
  <c r="T11" i="64"/>
  <c r="S11" i="64"/>
  <c r="P11" i="64"/>
  <c r="O11" i="64"/>
  <c r="I11" i="64"/>
  <c r="A20" i="64" s="1"/>
  <c r="F11" i="64"/>
  <c r="E11" i="64"/>
  <c r="T10" i="64"/>
  <c r="P10" i="64"/>
  <c r="O10" i="64"/>
  <c r="K10" i="64"/>
  <c r="J10" i="64"/>
  <c r="F10" i="64"/>
  <c r="E10" i="64"/>
  <c r="D10" i="64"/>
  <c r="T9" i="64"/>
  <c r="S9" i="64"/>
  <c r="P9" i="64"/>
  <c r="O9" i="64"/>
  <c r="K9" i="64"/>
  <c r="J9" i="64"/>
  <c r="D9" i="64"/>
  <c r="A12" i="64" s="1"/>
  <c r="T8" i="64"/>
  <c r="S8" i="64"/>
  <c r="P8" i="64"/>
  <c r="O8" i="64"/>
  <c r="K8" i="64"/>
  <c r="J8" i="64"/>
  <c r="F8" i="64"/>
  <c r="E8" i="64"/>
  <c r="T7" i="64"/>
  <c r="S7" i="64"/>
  <c r="P7" i="64"/>
  <c r="O7" i="64"/>
  <c r="K7" i="64"/>
  <c r="J7" i="64"/>
  <c r="F7" i="64"/>
  <c r="E7" i="64"/>
  <c r="B7" i="64"/>
  <c r="T6" i="64"/>
  <c r="S6" i="64"/>
  <c r="P6" i="64"/>
  <c r="O6" i="64"/>
  <c r="K6" i="64"/>
  <c r="J6" i="64"/>
  <c r="F6" i="64"/>
  <c r="E6" i="64"/>
  <c r="T5" i="64"/>
  <c r="S5" i="64"/>
  <c r="P5" i="64"/>
  <c r="O5" i="64"/>
  <c r="K5" i="64"/>
  <c r="J5" i="64"/>
  <c r="F5" i="64"/>
  <c r="E5" i="64"/>
  <c r="T4" i="64"/>
  <c r="S4" i="64"/>
  <c r="P4" i="64"/>
  <c r="O4" i="64"/>
  <c r="N4" i="64"/>
  <c r="K4" i="64"/>
  <c r="J4" i="64"/>
  <c r="I4" i="64"/>
  <c r="F4" i="64"/>
  <c r="E4" i="64"/>
  <c r="D4" i="64"/>
  <c r="N3" i="64"/>
  <c r="A25" i="64" s="1"/>
  <c r="I3" i="64"/>
  <c r="A19" i="64" s="1"/>
  <c r="D3" i="64"/>
  <c r="A11" i="64" s="1"/>
  <c r="A1" i="64"/>
  <c r="T62" i="63"/>
  <c r="S62" i="63"/>
  <c r="T61" i="63"/>
  <c r="S61" i="63"/>
  <c r="T60" i="63"/>
  <c r="S60" i="63"/>
  <c r="T59" i="63"/>
  <c r="S59" i="63"/>
  <c r="T58" i="63"/>
  <c r="T57" i="63"/>
  <c r="S57" i="63"/>
  <c r="T56" i="63"/>
  <c r="S56" i="63"/>
  <c r="T55" i="63"/>
  <c r="S55" i="63"/>
  <c r="P55" i="63"/>
  <c r="O55" i="63"/>
  <c r="T54" i="63"/>
  <c r="S54" i="63"/>
  <c r="P54" i="63"/>
  <c r="O54" i="63"/>
  <c r="T53" i="63"/>
  <c r="P53" i="63"/>
  <c r="O53" i="63"/>
  <c r="T52" i="63"/>
  <c r="S52" i="63"/>
  <c r="P52" i="63"/>
  <c r="O52" i="63"/>
  <c r="T51" i="63"/>
  <c r="S51" i="63"/>
  <c r="P51" i="63"/>
  <c r="O51" i="63"/>
  <c r="N51" i="63"/>
  <c r="K51" i="63"/>
  <c r="J51" i="63"/>
  <c r="T50" i="63"/>
  <c r="S50" i="63"/>
  <c r="N50" i="63"/>
  <c r="K50" i="63"/>
  <c r="J50" i="63"/>
  <c r="T49" i="63"/>
  <c r="S49" i="63"/>
  <c r="P49" i="63"/>
  <c r="O49" i="63"/>
  <c r="K49" i="63"/>
  <c r="J49" i="63"/>
  <c r="T48" i="63"/>
  <c r="P48" i="63"/>
  <c r="O48" i="63"/>
  <c r="K48" i="63"/>
  <c r="J48" i="63"/>
  <c r="T47" i="63"/>
  <c r="S47" i="63"/>
  <c r="P47" i="63"/>
  <c r="O47" i="63"/>
  <c r="K47" i="63"/>
  <c r="J47" i="63"/>
  <c r="T46" i="63"/>
  <c r="S46" i="63"/>
  <c r="P46" i="63"/>
  <c r="O46" i="63"/>
  <c r="K46" i="63"/>
  <c r="J46" i="63"/>
  <c r="T45" i="63"/>
  <c r="S45" i="63"/>
  <c r="P45" i="63"/>
  <c r="O45" i="63"/>
  <c r="K45" i="63"/>
  <c r="J45" i="63"/>
  <c r="F45" i="63"/>
  <c r="E45" i="63"/>
  <c r="T44" i="63"/>
  <c r="S44" i="63"/>
  <c r="P44" i="63"/>
  <c r="O44" i="63"/>
  <c r="K44" i="63"/>
  <c r="J44" i="63"/>
  <c r="F44" i="63"/>
  <c r="E44" i="63"/>
  <c r="T43" i="63"/>
  <c r="S43" i="63"/>
  <c r="P43" i="63"/>
  <c r="O43" i="63"/>
  <c r="N43" i="63"/>
  <c r="K43" i="63"/>
  <c r="J43" i="63"/>
  <c r="I43" i="63"/>
  <c r="F43" i="63"/>
  <c r="E43" i="63"/>
  <c r="T42" i="63"/>
  <c r="N42" i="63"/>
  <c r="I42" i="63"/>
  <c r="F42" i="63"/>
  <c r="E42" i="63"/>
  <c r="T41" i="63"/>
  <c r="S41" i="63"/>
  <c r="P41" i="63"/>
  <c r="O41" i="63"/>
  <c r="K41" i="63"/>
  <c r="J41" i="63"/>
  <c r="F41" i="63"/>
  <c r="E41" i="63"/>
  <c r="T40" i="63"/>
  <c r="S40" i="63"/>
  <c r="P40" i="63"/>
  <c r="O40" i="63"/>
  <c r="K40" i="63"/>
  <c r="J40" i="63"/>
  <c r="F40" i="63"/>
  <c r="E40" i="63"/>
  <c r="T39" i="63"/>
  <c r="S39" i="63"/>
  <c r="P39" i="63"/>
  <c r="O39" i="63"/>
  <c r="K39" i="63"/>
  <c r="J39" i="63"/>
  <c r="F39" i="63"/>
  <c r="E39" i="63"/>
  <c r="T38" i="63"/>
  <c r="S38" i="63"/>
  <c r="P38" i="63"/>
  <c r="O38" i="63"/>
  <c r="N38" i="63"/>
  <c r="K38" i="63"/>
  <c r="J38" i="63"/>
  <c r="F38" i="63"/>
  <c r="E38" i="63"/>
  <c r="T37" i="63"/>
  <c r="N37" i="63"/>
  <c r="K37" i="63"/>
  <c r="J37" i="63"/>
  <c r="F37" i="63"/>
  <c r="E37" i="63"/>
  <c r="D37" i="63"/>
  <c r="T36" i="63"/>
  <c r="S36" i="63"/>
  <c r="P36" i="63"/>
  <c r="O36" i="63"/>
  <c r="K36" i="63"/>
  <c r="J36" i="63"/>
  <c r="I36" i="63"/>
  <c r="D36" i="63"/>
  <c r="A16" i="63" s="1"/>
  <c r="T35" i="63"/>
  <c r="S35" i="63"/>
  <c r="P35" i="63"/>
  <c r="O35" i="63"/>
  <c r="I35" i="63"/>
  <c r="F35" i="63"/>
  <c r="E35" i="63"/>
  <c r="T34" i="63"/>
  <c r="S34" i="63"/>
  <c r="P34" i="63"/>
  <c r="O34" i="63"/>
  <c r="K34" i="63"/>
  <c r="J34" i="63"/>
  <c r="F34" i="63"/>
  <c r="E34" i="63"/>
  <c r="T33" i="63"/>
  <c r="S33" i="63"/>
  <c r="P33" i="63"/>
  <c r="O33" i="63"/>
  <c r="K33" i="63"/>
  <c r="J33" i="63"/>
  <c r="F33" i="63"/>
  <c r="E33" i="63"/>
  <c r="T32" i="63"/>
  <c r="P32" i="63"/>
  <c r="O32" i="63"/>
  <c r="K32" i="63"/>
  <c r="J32" i="63"/>
  <c r="F32" i="63"/>
  <c r="E32" i="63"/>
  <c r="P31" i="63"/>
  <c r="O31" i="63"/>
  <c r="K31" i="63"/>
  <c r="J31" i="63"/>
  <c r="F31" i="63"/>
  <c r="E31" i="63"/>
  <c r="A31" i="63"/>
  <c r="P30" i="63"/>
  <c r="O30" i="63"/>
  <c r="K30" i="63"/>
  <c r="J30" i="63"/>
  <c r="F30" i="63"/>
  <c r="E30" i="63"/>
  <c r="D30" i="63"/>
  <c r="A30" i="63"/>
  <c r="P29" i="63"/>
  <c r="O29" i="63"/>
  <c r="K29" i="63"/>
  <c r="J29" i="63"/>
  <c r="D29" i="63"/>
  <c r="A29" i="63"/>
  <c r="P28" i="63"/>
  <c r="O28" i="63"/>
  <c r="N28" i="63"/>
  <c r="K28" i="63"/>
  <c r="J28" i="63"/>
  <c r="I28" i="63"/>
  <c r="F28" i="63"/>
  <c r="E28" i="63"/>
  <c r="T27" i="63"/>
  <c r="S27" i="63"/>
  <c r="N27" i="63"/>
  <c r="A28" i="63" s="1"/>
  <c r="I27" i="63"/>
  <c r="F27" i="63"/>
  <c r="E27" i="63"/>
  <c r="T26" i="63"/>
  <c r="S26" i="63"/>
  <c r="P26" i="63"/>
  <c r="O26" i="63"/>
  <c r="K26" i="63"/>
  <c r="J26" i="63"/>
  <c r="F26" i="63"/>
  <c r="E26" i="63"/>
  <c r="T25" i="63"/>
  <c r="S25" i="63"/>
  <c r="P25" i="63"/>
  <c r="O25" i="63"/>
  <c r="K25" i="63"/>
  <c r="J25" i="63"/>
  <c r="F25" i="63"/>
  <c r="E25" i="63"/>
  <c r="A25" i="63"/>
  <c r="T24" i="63"/>
  <c r="S24" i="63"/>
  <c r="P24" i="63"/>
  <c r="O24" i="63"/>
  <c r="K24" i="63"/>
  <c r="J24" i="63"/>
  <c r="F24" i="63"/>
  <c r="E24" i="63"/>
  <c r="D24" i="63"/>
  <c r="A24" i="63"/>
  <c r="T23" i="63"/>
  <c r="S23" i="63"/>
  <c r="P23" i="63"/>
  <c r="O23" i="63"/>
  <c r="K23" i="63"/>
  <c r="J23" i="63"/>
  <c r="D23" i="63"/>
  <c r="A14" i="63" s="1"/>
  <c r="A23" i="63"/>
  <c r="T22" i="63"/>
  <c r="S22" i="63"/>
  <c r="P22" i="63"/>
  <c r="O22" i="63"/>
  <c r="K22" i="63"/>
  <c r="J22" i="63"/>
  <c r="F22" i="63"/>
  <c r="E22" i="63"/>
  <c r="A22" i="63"/>
  <c r="T21" i="63"/>
  <c r="S21" i="63"/>
  <c r="P21" i="63"/>
  <c r="O21" i="63"/>
  <c r="K21" i="63"/>
  <c r="J21" i="63"/>
  <c r="F21" i="63"/>
  <c r="E21" i="63"/>
  <c r="T20" i="63"/>
  <c r="S20" i="63"/>
  <c r="P20" i="63"/>
  <c r="O20" i="63"/>
  <c r="K20" i="63"/>
  <c r="J20" i="63"/>
  <c r="F20" i="63"/>
  <c r="E20" i="63"/>
  <c r="A20" i="63"/>
  <c r="T19" i="63"/>
  <c r="S19" i="63"/>
  <c r="P19" i="63"/>
  <c r="O19" i="63"/>
  <c r="N19" i="63"/>
  <c r="K19" i="63"/>
  <c r="J19" i="63"/>
  <c r="I19" i="63"/>
  <c r="F19" i="63"/>
  <c r="E19" i="63"/>
  <c r="B7" i="63"/>
  <c r="A19" i="63"/>
  <c r="T18" i="63"/>
  <c r="S18" i="63"/>
  <c r="N18" i="63"/>
  <c r="A27" i="63" s="1"/>
  <c r="I18" i="63"/>
  <c r="A21" i="63" s="1"/>
  <c r="F18" i="63"/>
  <c r="E18" i="63"/>
  <c r="D18" i="63"/>
  <c r="T17" i="63"/>
  <c r="S17" i="63"/>
  <c r="P17" i="63"/>
  <c r="O17" i="63"/>
  <c r="K17" i="63"/>
  <c r="J17" i="63"/>
  <c r="D17" i="63"/>
  <c r="A13" i="63" s="1"/>
  <c r="T16" i="63"/>
  <c r="S16" i="63"/>
  <c r="P16" i="63"/>
  <c r="O16" i="63"/>
  <c r="K16" i="63"/>
  <c r="J16" i="63"/>
  <c r="F16" i="63"/>
  <c r="E16" i="63"/>
  <c r="T15" i="63"/>
  <c r="S15" i="63"/>
  <c r="P15" i="63"/>
  <c r="O15" i="63"/>
  <c r="K15" i="63"/>
  <c r="J15" i="63"/>
  <c r="F15" i="63"/>
  <c r="E15" i="63"/>
  <c r="A15" i="63"/>
  <c r="T14" i="63"/>
  <c r="S14" i="63"/>
  <c r="P14" i="63"/>
  <c r="O14" i="63"/>
  <c r="K14" i="63"/>
  <c r="J14" i="63"/>
  <c r="F14" i="63"/>
  <c r="E14" i="63"/>
  <c r="T13" i="63"/>
  <c r="S13" i="63"/>
  <c r="P13" i="63"/>
  <c r="O13" i="63"/>
  <c r="N13" i="63"/>
  <c r="K13" i="63"/>
  <c r="J13" i="63"/>
  <c r="F13" i="63"/>
  <c r="E13" i="63"/>
  <c r="T12" i="63"/>
  <c r="S12" i="63"/>
  <c r="N12" i="63"/>
  <c r="A26" i="63" s="1"/>
  <c r="K12" i="63"/>
  <c r="J12" i="63"/>
  <c r="I12" i="63"/>
  <c r="F12" i="63"/>
  <c r="E12" i="63"/>
  <c r="T11" i="63"/>
  <c r="S11" i="63"/>
  <c r="P11" i="63"/>
  <c r="O11" i="63"/>
  <c r="I11" i="63"/>
  <c r="F11" i="63"/>
  <c r="E11" i="63"/>
  <c r="T10" i="63"/>
  <c r="P10" i="63"/>
  <c r="O10" i="63"/>
  <c r="K10" i="63"/>
  <c r="J10" i="63"/>
  <c r="F10" i="63"/>
  <c r="E10" i="63"/>
  <c r="D10" i="63"/>
  <c r="T9" i="63"/>
  <c r="S9" i="63"/>
  <c r="P9" i="63"/>
  <c r="O9" i="63"/>
  <c r="K9" i="63"/>
  <c r="J9" i="63"/>
  <c r="D9" i="63"/>
  <c r="A12" i="63" s="1"/>
  <c r="T8" i="63"/>
  <c r="S8" i="63"/>
  <c r="P8" i="63"/>
  <c r="O8" i="63"/>
  <c r="K8" i="63"/>
  <c r="J8" i="63"/>
  <c r="F8" i="63"/>
  <c r="E8" i="63"/>
  <c r="T7" i="63"/>
  <c r="S7" i="63"/>
  <c r="P7" i="63"/>
  <c r="O7" i="63"/>
  <c r="K7" i="63"/>
  <c r="J7" i="63"/>
  <c r="F7" i="63"/>
  <c r="E7" i="63"/>
  <c r="T6" i="63"/>
  <c r="S6" i="63"/>
  <c r="P6" i="63"/>
  <c r="O6" i="63"/>
  <c r="K6" i="63"/>
  <c r="J6" i="63"/>
  <c r="F6" i="63"/>
  <c r="E6" i="63"/>
  <c r="T5" i="63"/>
  <c r="S5" i="63"/>
  <c r="P5" i="63"/>
  <c r="O5" i="63"/>
  <c r="K5" i="63"/>
  <c r="J5" i="63"/>
  <c r="F5" i="63"/>
  <c r="E5" i="63"/>
  <c r="T4" i="63"/>
  <c r="S4" i="63"/>
  <c r="P4" i="63"/>
  <c r="O4" i="63"/>
  <c r="N4" i="63"/>
  <c r="K4" i="63"/>
  <c r="J4" i="63"/>
  <c r="I4" i="63"/>
  <c r="F4" i="63"/>
  <c r="E4" i="63"/>
  <c r="D4" i="63"/>
  <c r="N3" i="63"/>
  <c r="I3" i="63"/>
  <c r="D3" i="63"/>
  <c r="A11" i="63" s="1"/>
  <c r="A1" i="63"/>
  <c r="T62" i="62"/>
  <c r="S62" i="62"/>
  <c r="T61" i="62"/>
  <c r="S61" i="62"/>
  <c r="T60" i="62"/>
  <c r="S60" i="62"/>
  <c r="T59" i="62"/>
  <c r="S59" i="62"/>
  <c r="T58" i="62"/>
  <c r="T57" i="62"/>
  <c r="S57" i="62"/>
  <c r="T56" i="62"/>
  <c r="S56" i="62"/>
  <c r="T55" i="62"/>
  <c r="S55" i="62"/>
  <c r="P55" i="62"/>
  <c r="O55" i="62"/>
  <c r="T54" i="62"/>
  <c r="S54" i="62"/>
  <c r="P54" i="62"/>
  <c r="O54" i="62"/>
  <c r="T53" i="62"/>
  <c r="P53" i="62"/>
  <c r="O53" i="62"/>
  <c r="T52" i="62"/>
  <c r="S52" i="62"/>
  <c r="P52" i="62"/>
  <c r="O52" i="62"/>
  <c r="T51" i="62"/>
  <c r="S51" i="62"/>
  <c r="P51" i="62"/>
  <c r="O51" i="62"/>
  <c r="N51" i="62"/>
  <c r="K51" i="62"/>
  <c r="J51" i="62"/>
  <c r="T50" i="62"/>
  <c r="S50" i="62"/>
  <c r="N50" i="62"/>
  <c r="K50" i="62"/>
  <c r="J50" i="62"/>
  <c r="T49" i="62"/>
  <c r="S49" i="62"/>
  <c r="P49" i="62"/>
  <c r="O49" i="62"/>
  <c r="K49" i="62"/>
  <c r="J49" i="62"/>
  <c r="T48" i="62"/>
  <c r="P48" i="62"/>
  <c r="O48" i="62"/>
  <c r="K48" i="62"/>
  <c r="J48" i="62"/>
  <c r="T47" i="62"/>
  <c r="S47" i="62"/>
  <c r="P47" i="62"/>
  <c r="O47" i="62"/>
  <c r="K47" i="62"/>
  <c r="J47" i="62"/>
  <c r="T46" i="62"/>
  <c r="S46" i="62"/>
  <c r="P46" i="62"/>
  <c r="O46" i="62"/>
  <c r="K46" i="62"/>
  <c r="J46" i="62"/>
  <c r="T45" i="62"/>
  <c r="S45" i="62"/>
  <c r="P45" i="62"/>
  <c r="O45" i="62"/>
  <c r="K45" i="62"/>
  <c r="J45" i="62"/>
  <c r="F45" i="62"/>
  <c r="E45" i="62"/>
  <c r="T44" i="62"/>
  <c r="S44" i="62"/>
  <c r="P44" i="62"/>
  <c r="O44" i="62"/>
  <c r="K44" i="62"/>
  <c r="J44" i="62"/>
  <c r="F44" i="62"/>
  <c r="E44" i="62"/>
  <c r="T43" i="62"/>
  <c r="S43" i="62"/>
  <c r="P43" i="62"/>
  <c r="O43" i="62"/>
  <c r="N43" i="62"/>
  <c r="K43" i="62"/>
  <c r="J43" i="62"/>
  <c r="I43" i="62"/>
  <c r="F43" i="62"/>
  <c r="E43" i="62"/>
  <c r="T42" i="62"/>
  <c r="N42" i="62"/>
  <c r="A30" i="62" s="1"/>
  <c r="I42" i="62"/>
  <c r="F42" i="62"/>
  <c r="E42" i="62"/>
  <c r="T41" i="62"/>
  <c r="S41" i="62"/>
  <c r="P41" i="62"/>
  <c r="O41" i="62"/>
  <c r="K41" i="62"/>
  <c r="J41" i="62"/>
  <c r="F41" i="62"/>
  <c r="E41" i="62"/>
  <c r="T40" i="62"/>
  <c r="S40" i="62"/>
  <c r="P40" i="62"/>
  <c r="O40" i="62"/>
  <c r="K40" i="62"/>
  <c r="J40" i="62"/>
  <c r="F40" i="62"/>
  <c r="E40" i="62"/>
  <c r="T39" i="62"/>
  <c r="S39" i="62"/>
  <c r="P39" i="62"/>
  <c r="O39" i="62"/>
  <c r="K39" i="62"/>
  <c r="J39" i="62"/>
  <c r="F39" i="62"/>
  <c r="E39" i="62"/>
  <c r="T38" i="62"/>
  <c r="S38" i="62"/>
  <c r="P38" i="62"/>
  <c r="O38" i="62"/>
  <c r="N38" i="62"/>
  <c r="K38" i="62"/>
  <c r="J38" i="62"/>
  <c r="F38" i="62"/>
  <c r="E38" i="62"/>
  <c r="T37" i="62"/>
  <c r="N37" i="62"/>
  <c r="A29" i="62" s="1"/>
  <c r="K37" i="62"/>
  <c r="J37" i="62"/>
  <c r="F37" i="62"/>
  <c r="E37" i="62"/>
  <c r="D37" i="62"/>
  <c r="T36" i="62"/>
  <c r="S36" i="62"/>
  <c r="P36" i="62"/>
  <c r="O36" i="62"/>
  <c r="K36" i="62"/>
  <c r="J36" i="62"/>
  <c r="I36" i="62"/>
  <c r="D36" i="62"/>
  <c r="T35" i="62"/>
  <c r="S35" i="62"/>
  <c r="P35" i="62"/>
  <c r="O35" i="62"/>
  <c r="I35" i="62"/>
  <c r="F35" i="62"/>
  <c r="E35" i="62"/>
  <c r="T34" i="62"/>
  <c r="S34" i="62"/>
  <c r="P34" i="62"/>
  <c r="O34" i="62"/>
  <c r="K34" i="62"/>
  <c r="J34" i="62"/>
  <c r="F34" i="62"/>
  <c r="E34" i="62"/>
  <c r="T33" i="62"/>
  <c r="S33" i="62"/>
  <c r="P33" i="62"/>
  <c r="O33" i="62"/>
  <c r="K33" i="62"/>
  <c r="J33" i="62"/>
  <c r="F33" i="62"/>
  <c r="E33" i="62"/>
  <c r="T32" i="62"/>
  <c r="P32" i="62"/>
  <c r="O32" i="62"/>
  <c r="K32" i="62"/>
  <c r="J32" i="62"/>
  <c r="F32" i="62"/>
  <c r="E32" i="62"/>
  <c r="P31" i="62"/>
  <c r="O31" i="62"/>
  <c r="K31" i="62"/>
  <c r="J31" i="62"/>
  <c r="F31" i="62"/>
  <c r="E31" i="62"/>
  <c r="A31" i="62"/>
  <c r="P30" i="62"/>
  <c r="O30" i="62"/>
  <c r="K30" i="62"/>
  <c r="J30" i="62"/>
  <c r="F30" i="62"/>
  <c r="E30" i="62"/>
  <c r="D30" i="62"/>
  <c r="P29" i="62"/>
  <c r="O29" i="62"/>
  <c r="K29" i="62"/>
  <c r="J29" i="62"/>
  <c r="D29" i="62"/>
  <c r="A15" i="62" s="1"/>
  <c r="P28" i="62"/>
  <c r="O28" i="62"/>
  <c r="N28" i="62"/>
  <c r="K28" i="62"/>
  <c r="J28" i="62"/>
  <c r="I28" i="62"/>
  <c r="F28" i="62"/>
  <c r="E28" i="62"/>
  <c r="T27" i="62"/>
  <c r="S27" i="62"/>
  <c r="N27" i="62"/>
  <c r="A28" i="62" s="1"/>
  <c r="I27" i="62"/>
  <c r="A22" i="62" s="1"/>
  <c r="F27" i="62"/>
  <c r="E27" i="62"/>
  <c r="T26" i="62"/>
  <c r="S26" i="62"/>
  <c r="P26" i="62"/>
  <c r="O26" i="62"/>
  <c r="K26" i="62"/>
  <c r="J26" i="62"/>
  <c r="F26" i="62"/>
  <c r="E26" i="62"/>
  <c r="T25" i="62"/>
  <c r="S25" i="62"/>
  <c r="P25" i="62"/>
  <c r="O25" i="62"/>
  <c r="K25" i="62"/>
  <c r="J25" i="62"/>
  <c r="F25" i="62"/>
  <c r="E25" i="62"/>
  <c r="T24" i="62"/>
  <c r="S24" i="62"/>
  <c r="P24" i="62"/>
  <c r="O24" i="62"/>
  <c r="K24" i="62"/>
  <c r="J24" i="62"/>
  <c r="F24" i="62"/>
  <c r="E24" i="62"/>
  <c r="D24" i="62"/>
  <c r="A24" i="62"/>
  <c r="T23" i="62"/>
  <c r="S23" i="62"/>
  <c r="P23" i="62"/>
  <c r="O23" i="62"/>
  <c r="K23" i="62"/>
  <c r="J23" i="62"/>
  <c r="D23" i="62"/>
  <c r="A23" i="62"/>
  <c r="T22" i="62"/>
  <c r="S22" i="62"/>
  <c r="P22" i="62"/>
  <c r="O22" i="62"/>
  <c r="K22" i="62"/>
  <c r="J22" i="62"/>
  <c r="F22" i="62"/>
  <c r="E22" i="62"/>
  <c r="T21" i="62"/>
  <c r="S21" i="62"/>
  <c r="P21" i="62"/>
  <c r="O21" i="62"/>
  <c r="K21" i="62"/>
  <c r="J21" i="62"/>
  <c r="F21" i="62"/>
  <c r="E21" i="62"/>
  <c r="T20" i="62"/>
  <c r="S20" i="62"/>
  <c r="P20" i="62"/>
  <c r="O20" i="62"/>
  <c r="K20" i="62"/>
  <c r="J20" i="62"/>
  <c r="F20" i="62"/>
  <c r="E20" i="62"/>
  <c r="T19" i="62"/>
  <c r="S19" i="62"/>
  <c r="P19" i="62"/>
  <c r="O19" i="62"/>
  <c r="N19" i="62"/>
  <c r="K19" i="62"/>
  <c r="J19" i="62"/>
  <c r="I19" i="62"/>
  <c r="F19" i="62"/>
  <c r="E19" i="62"/>
  <c r="T18" i="62"/>
  <c r="S18" i="62"/>
  <c r="N18" i="62"/>
  <c r="A27" i="62" s="1"/>
  <c r="I18" i="62"/>
  <c r="A21" i="62" s="1"/>
  <c r="F18" i="62"/>
  <c r="E18" i="62"/>
  <c r="D18" i="62"/>
  <c r="T17" i="62"/>
  <c r="S17" i="62"/>
  <c r="P17" i="62"/>
  <c r="O17" i="62"/>
  <c r="K17" i="62"/>
  <c r="J17" i="62"/>
  <c r="D17" i="62"/>
  <c r="T16" i="62"/>
  <c r="S16" i="62"/>
  <c r="P16" i="62"/>
  <c r="O16" i="62"/>
  <c r="K16" i="62"/>
  <c r="J16" i="62"/>
  <c r="F16" i="62"/>
  <c r="E16" i="62"/>
  <c r="A16" i="62"/>
  <c r="T15" i="62"/>
  <c r="S15" i="62"/>
  <c r="P15" i="62"/>
  <c r="O15" i="62"/>
  <c r="K15" i="62"/>
  <c r="J15" i="62"/>
  <c r="F15" i="62"/>
  <c r="E15" i="62"/>
  <c r="T14" i="62"/>
  <c r="S14" i="62"/>
  <c r="P14" i="62"/>
  <c r="O14" i="62"/>
  <c r="K14" i="62"/>
  <c r="J14" i="62"/>
  <c r="F14" i="62"/>
  <c r="E14" i="62"/>
  <c r="A14" i="62"/>
  <c r="T13" i="62"/>
  <c r="S13" i="62"/>
  <c r="P13" i="62"/>
  <c r="O13" i="62"/>
  <c r="N13" i="62"/>
  <c r="K13" i="62"/>
  <c r="J13" i="62"/>
  <c r="F13" i="62"/>
  <c r="E13" i="62"/>
  <c r="A13" i="62"/>
  <c r="T12" i="62"/>
  <c r="S12" i="62"/>
  <c r="N12" i="62"/>
  <c r="A26" i="62" s="1"/>
  <c r="K12" i="62"/>
  <c r="J12" i="62"/>
  <c r="I12" i="62"/>
  <c r="F12" i="62"/>
  <c r="E12" i="62"/>
  <c r="A12" i="62"/>
  <c r="T11" i="62"/>
  <c r="S11" i="62"/>
  <c r="P11" i="62"/>
  <c r="O11" i="62"/>
  <c r="I11" i="62"/>
  <c r="A20" i="62" s="1"/>
  <c r="F11" i="62"/>
  <c r="E11" i="62"/>
  <c r="T10" i="62"/>
  <c r="P10" i="62"/>
  <c r="O10" i="62"/>
  <c r="K10" i="62"/>
  <c r="J10" i="62"/>
  <c r="F10" i="62"/>
  <c r="E10" i="62"/>
  <c r="D10" i="62"/>
  <c r="T9" i="62"/>
  <c r="S9" i="62"/>
  <c r="P9" i="62"/>
  <c r="O9" i="62"/>
  <c r="K9" i="62"/>
  <c r="J9" i="62"/>
  <c r="D9" i="62"/>
  <c r="T8" i="62"/>
  <c r="S8" i="62"/>
  <c r="P8" i="62"/>
  <c r="O8" i="62"/>
  <c r="K8" i="62"/>
  <c r="J8" i="62"/>
  <c r="F8" i="62"/>
  <c r="E8" i="62"/>
  <c r="T7" i="62"/>
  <c r="S7" i="62"/>
  <c r="P7" i="62"/>
  <c r="O7" i="62"/>
  <c r="K7" i="62"/>
  <c r="J7" i="62"/>
  <c r="F7" i="62"/>
  <c r="E7" i="62"/>
  <c r="B7" i="62"/>
  <c r="T6" i="62"/>
  <c r="S6" i="62"/>
  <c r="P6" i="62"/>
  <c r="O6" i="62"/>
  <c r="K6" i="62"/>
  <c r="J6" i="62"/>
  <c r="F6" i="62"/>
  <c r="E6" i="62"/>
  <c r="T5" i="62"/>
  <c r="S5" i="62"/>
  <c r="P5" i="62"/>
  <c r="O5" i="62"/>
  <c r="K5" i="62"/>
  <c r="J5" i="62"/>
  <c r="F5" i="62"/>
  <c r="E5" i="62"/>
  <c r="T4" i="62"/>
  <c r="S4" i="62"/>
  <c r="P4" i="62"/>
  <c r="O4" i="62"/>
  <c r="N4" i="62"/>
  <c r="K4" i="62"/>
  <c r="J4" i="62"/>
  <c r="I4" i="62"/>
  <c r="F4" i="62"/>
  <c r="E4" i="62"/>
  <c r="D4" i="62"/>
  <c r="N3" i="62"/>
  <c r="A25" i="62" s="1"/>
  <c r="I3" i="62"/>
  <c r="A19" i="62" s="1"/>
  <c r="D3" i="62"/>
  <c r="A11" i="62" s="1"/>
  <c r="A1" i="62"/>
  <c r="T62" i="61"/>
  <c r="S62" i="61"/>
  <c r="T61" i="61"/>
  <c r="S61" i="61"/>
  <c r="T60" i="61"/>
  <c r="S60" i="61"/>
  <c r="T59" i="61"/>
  <c r="S59" i="61"/>
  <c r="T58" i="61"/>
  <c r="T57" i="61"/>
  <c r="S57" i="61"/>
  <c r="T56" i="61"/>
  <c r="S56" i="61"/>
  <c r="T55" i="61"/>
  <c r="S55" i="61"/>
  <c r="P55" i="61"/>
  <c r="O55" i="61"/>
  <c r="T54" i="61"/>
  <c r="S54" i="61"/>
  <c r="P54" i="61"/>
  <c r="O54" i="61"/>
  <c r="T53" i="61"/>
  <c r="P53" i="61"/>
  <c r="O53" i="61"/>
  <c r="T52" i="61"/>
  <c r="S52" i="61"/>
  <c r="P52" i="61"/>
  <c r="O52" i="61"/>
  <c r="T51" i="61"/>
  <c r="S51" i="61"/>
  <c r="P51" i="61"/>
  <c r="O51" i="61"/>
  <c r="N51" i="61"/>
  <c r="K51" i="61"/>
  <c r="J51" i="61"/>
  <c r="T50" i="61"/>
  <c r="S50" i="61"/>
  <c r="N50" i="61"/>
  <c r="K50" i="61"/>
  <c r="J50" i="61"/>
  <c r="T49" i="61"/>
  <c r="S49" i="61"/>
  <c r="P49" i="61"/>
  <c r="O49" i="61"/>
  <c r="K49" i="61"/>
  <c r="J49" i="61"/>
  <c r="T48" i="61"/>
  <c r="P48" i="61"/>
  <c r="O48" i="61"/>
  <c r="K48" i="61"/>
  <c r="J48" i="61"/>
  <c r="T47" i="61"/>
  <c r="S47" i="61"/>
  <c r="P47" i="61"/>
  <c r="O47" i="61"/>
  <c r="K47" i="61"/>
  <c r="J47" i="61"/>
  <c r="T46" i="61"/>
  <c r="S46" i="61"/>
  <c r="P46" i="61"/>
  <c r="O46" i="61"/>
  <c r="K46" i="61"/>
  <c r="J46" i="61"/>
  <c r="T45" i="61"/>
  <c r="S45" i="61"/>
  <c r="P45" i="61"/>
  <c r="O45" i="61"/>
  <c r="K45" i="61"/>
  <c r="J45" i="61"/>
  <c r="F45" i="61"/>
  <c r="E45" i="61"/>
  <c r="T44" i="61"/>
  <c r="S44" i="61"/>
  <c r="P44" i="61"/>
  <c r="O44" i="61"/>
  <c r="K44" i="61"/>
  <c r="J44" i="61"/>
  <c r="F44" i="61"/>
  <c r="E44" i="61"/>
  <c r="T43" i="61"/>
  <c r="S43" i="61"/>
  <c r="P43" i="61"/>
  <c r="O43" i="61"/>
  <c r="N43" i="61"/>
  <c r="K43" i="61"/>
  <c r="J43" i="61"/>
  <c r="I43" i="61"/>
  <c r="F43" i="61"/>
  <c r="E43" i="61"/>
  <c r="T42" i="61"/>
  <c r="N42" i="61"/>
  <c r="A30" i="61" s="1"/>
  <c r="I42" i="61"/>
  <c r="F42" i="61"/>
  <c r="E42" i="61"/>
  <c r="T41" i="61"/>
  <c r="S41" i="61"/>
  <c r="P41" i="61"/>
  <c r="O41" i="61"/>
  <c r="K41" i="61"/>
  <c r="J41" i="61"/>
  <c r="F41" i="61"/>
  <c r="E41" i="61"/>
  <c r="T40" i="61"/>
  <c r="S40" i="61"/>
  <c r="P40" i="61"/>
  <c r="O40" i="61"/>
  <c r="K40" i="61"/>
  <c r="J40" i="61"/>
  <c r="F40" i="61"/>
  <c r="E40" i="61"/>
  <c r="T39" i="61"/>
  <c r="S39" i="61"/>
  <c r="P39" i="61"/>
  <c r="O39" i="61"/>
  <c r="K39" i="61"/>
  <c r="J39" i="61"/>
  <c r="F39" i="61"/>
  <c r="E39" i="61"/>
  <c r="T38" i="61"/>
  <c r="S38" i="61"/>
  <c r="P38" i="61"/>
  <c r="O38" i="61"/>
  <c r="N38" i="61"/>
  <c r="K38" i="61"/>
  <c r="J38" i="61"/>
  <c r="F38" i="61"/>
  <c r="E38" i="61"/>
  <c r="T37" i="61"/>
  <c r="N37" i="61"/>
  <c r="A29" i="61" s="1"/>
  <c r="K37" i="61"/>
  <c r="J37" i="61"/>
  <c r="F37" i="61"/>
  <c r="E37" i="61"/>
  <c r="D37" i="61"/>
  <c r="T36" i="61"/>
  <c r="S36" i="61"/>
  <c r="P36" i="61"/>
  <c r="O36" i="61"/>
  <c r="K36" i="61"/>
  <c r="J36" i="61"/>
  <c r="I36" i="61"/>
  <c r="D36" i="61"/>
  <c r="T35" i="61"/>
  <c r="S35" i="61"/>
  <c r="P35" i="61"/>
  <c r="O35" i="61"/>
  <c r="I35" i="61"/>
  <c r="F35" i="61"/>
  <c r="E35" i="61"/>
  <c r="T34" i="61"/>
  <c r="S34" i="61"/>
  <c r="P34" i="61"/>
  <c r="O34" i="61"/>
  <c r="K34" i="61"/>
  <c r="J34" i="61"/>
  <c r="F34" i="61"/>
  <c r="E34" i="61"/>
  <c r="T33" i="61"/>
  <c r="S33" i="61"/>
  <c r="P33" i="61"/>
  <c r="O33" i="61"/>
  <c r="K33" i="61"/>
  <c r="J33" i="61"/>
  <c r="F33" i="61"/>
  <c r="E33" i="61"/>
  <c r="T32" i="61"/>
  <c r="P32" i="61"/>
  <c r="O32" i="61"/>
  <c r="K32" i="61"/>
  <c r="J32" i="61"/>
  <c r="F32" i="61"/>
  <c r="E32" i="61"/>
  <c r="P31" i="61"/>
  <c r="O31" i="61"/>
  <c r="K31" i="61"/>
  <c r="J31" i="61"/>
  <c r="F31" i="61"/>
  <c r="E31" i="61"/>
  <c r="A31" i="61"/>
  <c r="P30" i="61"/>
  <c r="O30" i="61"/>
  <c r="K30" i="61"/>
  <c r="J30" i="61"/>
  <c r="F30" i="61"/>
  <c r="E30" i="61"/>
  <c r="D30" i="61"/>
  <c r="P29" i="61"/>
  <c r="O29" i="61"/>
  <c r="K29" i="61"/>
  <c r="J29" i="61"/>
  <c r="D29" i="61"/>
  <c r="A15" i="61" s="1"/>
  <c r="P28" i="61"/>
  <c r="O28" i="61"/>
  <c r="N28" i="61"/>
  <c r="K28" i="61"/>
  <c r="J28" i="61"/>
  <c r="I28" i="61"/>
  <c r="F28" i="61"/>
  <c r="E28" i="61"/>
  <c r="T27" i="61"/>
  <c r="S27" i="61"/>
  <c r="N27" i="61"/>
  <c r="A28" i="61" s="1"/>
  <c r="I27" i="61"/>
  <c r="F27" i="61"/>
  <c r="E27" i="61"/>
  <c r="T26" i="61"/>
  <c r="S26" i="61"/>
  <c r="P26" i="61"/>
  <c r="O26" i="61"/>
  <c r="K26" i="61"/>
  <c r="J26" i="61"/>
  <c r="F26" i="61"/>
  <c r="E26" i="61"/>
  <c r="T25" i="61"/>
  <c r="S25" i="61"/>
  <c r="P25" i="61"/>
  <c r="O25" i="61"/>
  <c r="K25" i="61"/>
  <c r="J25" i="61"/>
  <c r="F25" i="61"/>
  <c r="E25" i="61"/>
  <c r="T24" i="61"/>
  <c r="S24" i="61"/>
  <c r="P24" i="61"/>
  <c r="O24" i="61"/>
  <c r="K24" i="61"/>
  <c r="J24" i="61"/>
  <c r="F24" i="61"/>
  <c r="E24" i="61"/>
  <c r="D24" i="61"/>
  <c r="A24" i="61"/>
  <c r="T23" i="61"/>
  <c r="S23" i="61"/>
  <c r="P23" i="61"/>
  <c r="O23" i="61"/>
  <c r="K23" i="61"/>
  <c r="J23" i="61"/>
  <c r="D23" i="61"/>
  <c r="A23" i="61"/>
  <c r="T22" i="61"/>
  <c r="S22" i="61"/>
  <c r="P22" i="61"/>
  <c r="O22" i="61"/>
  <c r="K22" i="61"/>
  <c r="J22" i="61"/>
  <c r="F22" i="61"/>
  <c r="E22" i="61"/>
  <c r="A22" i="61"/>
  <c r="T21" i="61"/>
  <c r="S21" i="61"/>
  <c r="P21" i="61"/>
  <c r="O21" i="61"/>
  <c r="K21" i="61"/>
  <c r="J21" i="61"/>
  <c r="F21" i="61"/>
  <c r="E21" i="61"/>
  <c r="T20" i="61"/>
  <c r="S20" i="61"/>
  <c r="P20" i="61"/>
  <c r="O20" i="61"/>
  <c r="K20" i="61"/>
  <c r="J20" i="61"/>
  <c r="F20" i="61"/>
  <c r="E20" i="61"/>
  <c r="T19" i="61"/>
  <c r="S19" i="61"/>
  <c r="P19" i="61"/>
  <c r="O19" i="61"/>
  <c r="N19" i="61"/>
  <c r="K19" i="61"/>
  <c r="J19" i="61"/>
  <c r="I19" i="61"/>
  <c r="F19" i="61"/>
  <c r="E19" i="61"/>
  <c r="T18" i="61"/>
  <c r="S18" i="61"/>
  <c r="N18" i="61"/>
  <c r="A27" i="61" s="1"/>
  <c r="I18" i="61"/>
  <c r="A21" i="61" s="1"/>
  <c r="F18" i="61"/>
  <c r="E18" i="61"/>
  <c r="D18" i="61"/>
  <c r="T17" i="61"/>
  <c r="S17" i="61"/>
  <c r="P17" i="61"/>
  <c r="O17" i="61"/>
  <c r="K17" i="61"/>
  <c r="J17" i="61"/>
  <c r="D17" i="61"/>
  <c r="T16" i="61"/>
  <c r="S16" i="61"/>
  <c r="P16" i="61"/>
  <c r="O16" i="61"/>
  <c r="K16" i="61"/>
  <c r="J16" i="61"/>
  <c r="F16" i="61"/>
  <c r="E16" i="61"/>
  <c r="A16" i="61"/>
  <c r="T15" i="61"/>
  <c r="S15" i="61"/>
  <c r="P15" i="61"/>
  <c r="O15" i="61"/>
  <c r="K15" i="61"/>
  <c r="J15" i="61"/>
  <c r="F15" i="61"/>
  <c r="E15" i="61"/>
  <c r="T14" i="61"/>
  <c r="S14" i="61"/>
  <c r="P14" i="61"/>
  <c r="O14" i="61"/>
  <c r="K14" i="61"/>
  <c r="J14" i="61"/>
  <c r="F14" i="61"/>
  <c r="E14" i="61"/>
  <c r="A14" i="61"/>
  <c r="T13" i="61"/>
  <c r="S13" i="61"/>
  <c r="P13" i="61"/>
  <c r="O13" i="61"/>
  <c r="N13" i="61"/>
  <c r="K13" i="61"/>
  <c r="J13" i="61"/>
  <c r="F13" i="61"/>
  <c r="E13" i="61"/>
  <c r="A13" i="61"/>
  <c r="S12" i="61"/>
  <c r="N12" i="61"/>
  <c r="A26" i="61" s="1"/>
  <c r="K12" i="61"/>
  <c r="J12" i="61"/>
  <c r="I12" i="61"/>
  <c r="F12" i="61"/>
  <c r="E12" i="61"/>
  <c r="A12" i="61"/>
  <c r="T11" i="61"/>
  <c r="S11" i="61"/>
  <c r="P11" i="61"/>
  <c r="O11" i="61"/>
  <c r="I11" i="61"/>
  <c r="A20" i="61" s="1"/>
  <c r="F11" i="61"/>
  <c r="E11" i="61"/>
  <c r="T10" i="61"/>
  <c r="P10" i="61"/>
  <c r="O10" i="61"/>
  <c r="K10" i="61"/>
  <c r="J10" i="61"/>
  <c r="F10" i="61"/>
  <c r="E10" i="61"/>
  <c r="D10" i="61"/>
  <c r="T9" i="61"/>
  <c r="S9" i="61"/>
  <c r="P9" i="61"/>
  <c r="O9" i="61"/>
  <c r="K9" i="61"/>
  <c r="J9" i="61"/>
  <c r="D9" i="61"/>
  <c r="T8" i="61"/>
  <c r="S8" i="61"/>
  <c r="P8" i="61"/>
  <c r="O8" i="61"/>
  <c r="K8" i="61"/>
  <c r="J8" i="61"/>
  <c r="F8" i="61"/>
  <c r="E8" i="61"/>
  <c r="T7" i="61"/>
  <c r="S7" i="61"/>
  <c r="P7" i="61"/>
  <c r="O7" i="61"/>
  <c r="K7" i="61"/>
  <c r="J7" i="61"/>
  <c r="F7" i="61"/>
  <c r="E7" i="61"/>
  <c r="B7" i="61"/>
  <c r="T6" i="61"/>
  <c r="S6" i="61"/>
  <c r="P6" i="61"/>
  <c r="O6" i="61"/>
  <c r="K6" i="61"/>
  <c r="J6" i="61"/>
  <c r="F6" i="61"/>
  <c r="E6" i="61"/>
  <c r="T5" i="61"/>
  <c r="S5" i="61"/>
  <c r="P5" i="61"/>
  <c r="O5" i="61"/>
  <c r="K5" i="61"/>
  <c r="J5" i="61"/>
  <c r="F5" i="61"/>
  <c r="E5" i="61"/>
  <c r="T4" i="61"/>
  <c r="S4" i="61"/>
  <c r="P4" i="61"/>
  <c r="O4" i="61"/>
  <c r="N4" i="61"/>
  <c r="K4" i="61"/>
  <c r="J4" i="61"/>
  <c r="I4" i="61"/>
  <c r="F4" i="61"/>
  <c r="E4" i="61"/>
  <c r="D4" i="61"/>
  <c r="N3" i="61"/>
  <c r="A25" i="61" s="1"/>
  <c r="I3" i="61"/>
  <c r="A19" i="61" s="1"/>
  <c r="D3" i="61"/>
  <c r="A11" i="61" s="1"/>
  <c r="A1" i="61"/>
  <c r="T62" i="60"/>
  <c r="S62" i="60"/>
  <c r="T61" i="60"/>
  <c r="S61" i="60"/>
  <c r="T60" i="60"/>
  <c r="S60" i="60"/>
  <c r="T59" i="60"/>
  <c r="S59" i="60"/>
  <c r="T58" i="60"/>
  <c r="T57" i="60"/>
  <c r="S57" i="60"/>
  <c r="T56" i="60"/>
  <c r="S56" i="60"/>
  <c r="T55" i="60"/>
  <c r="S55" i="60"/>
  <c r="P55" i="60"/>
  <c r="O55" i="60"/>
  <c r="T54" i="60"/>
  <c r="S54" i="60"/>
  <c r="P54" i="60"/>
  <c r="O54" i="60"/>
  <c r="T53" i="60"/>
  <c r="P53" i="60"/>
  <c r="O53" i="60"/>
  <c r="T52" i="60"/>
  <c r="S52" i="60"/>
  <c r="P52" i="60"/>
  <c r="O52" i="60"/>
  <c r="T51" i="60"/>
  <c r="S51" i="60"/>
  <c r="P51" i="60"/>
  <c r="O51" i="60"/>
  <c r="N51" i="60"/>
  <c r="K51" i="60"/>
  <c r="J51" i="60"/>
  <c r="T50" i="60"/>
  <c r="S50" i="60"/>
  <c r="N50" i="60"/>
  <c r="K50" i="60"/>
  <c r="J50" i="60"/>
  <c r="T49" i="60"/>
  <c r="S49" i="60"/>
  <c r="P49" i="60"/>
  <c r="O49" i="60"/>
  <c r="K49" i="60"/>
  <c r="J49" i="60"/>
  <c r="T48" i="60"/>
  <c r="P48" i="60"/>
  <c r="O48" i="60"/>
  <c r="K48" i="60"/>
  <c r="J48" i="60"/>
  <c r="T47" i="60"/>
  <c r="S47" i="60"/>
  <c r="P47" i="60"/>
  <c r="O47" i="60"/>
  <c r="K47" i="60"/>
  <c r="J47" i="60"/>
  <c r="T46" i="60"/>
  <c r="S46" i="60"/>
  <c r="P46" i="60"/>
  <c r="O46" i="60"/>
  <c r="K46" i="60"/>
  <c r="J46" i="60"/>
  <c r="T45" i="60"/>
  <c r="S45" i="60"/>
  <c r="P45" i="60"/>
  <c r="O45" i="60"/>
  <c r="K45" i="60"/>
  <c r="J45" i="60"/>
  <c r="F45" i="60"/>
  <c r="E45" i="60"/>
  <c r="T44" i="60"/>
  <c r="S44" i="60"/>
  <c r="P44" i="60"/>
  <c r="O44" i="60"/>
  <c r="K44" i="60"/>
  <c r="J44" i="60"/>
  <c r="F44" i="60"/>
  <c r="E44" i="60"/>
  <c r="T43" i="60"/>
  <c r="S43" i="60"/>
  <c r="P43" i="60"/>
  <c r="O43" i="60"/>
  <c r="N43" i="60"/>
  <c r="K43" i="60"/>
  <c r="J43" i="60"/>
  <c r="I43" i="60"/>
  <c r="F43" i="60"/>
  <c r="E43" i="60"/>
  <c r="T42" i="60"/>
  <c r="N42" i="60"/>
  <c r="A30" i="60" s="1"/>
  <c r="I42" i="60"/>
  <c r="F42" i="60"/>
  <c r="E42" i="60"/>
  <c r="T41" i="60"/>
  <c r="S41" i="60"/>
  <c r="P41" i="60"/>
  <c r="O41" i="60"/>
  <c r="K41" i="60"/>
  <c r="J41" i="60"/>
  <c r="F41" i="60"/>
  <c r="E41" i="60"/>
  <c r="T40" i="60"/>
  <c r="S40" i="60"/>
  <c r="P40" i="60"/>
  <c r="O40" i="60"/>
  <c r="K40" i="60"/>
  <c r="J40" i="60"/>
  <c r="F40" i="60"/>
  <c r="E40" i="60"/>
  <c r="T39" i="60"/>
  <c r="S39" i="60"/>
  <c r="P39" i="60"/>
  <c r="O39" i="60"/>
  <c r="K39" i="60"/>
  <c r="J39" i="60"/>
  <c r="F39" i="60"/>
  <c r="E39" i="60"/>
  <c r="T38" i="60"/>
  <c r="S38" i="60"/>
  <c r="P38" i="60"/>
  <c r="O38" i="60"/>
  <c r="N38" i="60"/>
  <c r="K38" i="60"/>
  <c r="J38" i="60"/>
  <c r="F38" i="60"/>
  <c r="E38" i="60"/>
  <c r="T37" i="60"/>
  <c r="N37" i="60"/>
  <c r="A29" i="60" s="1"/>
  <c r="K37" i="60"/>
  <c r="J37" i="60"/>
  <c r="F37" i="60"/>
  <c r="E37" i="60"/>
  <c r="D37" i="60"/>
  <c r="T36" i="60"/>
  <c r="S36" i="60"/>
  <c r="P36" i="60"/>
  <c r="O36" i="60"/>
  <c r="K36" i="60"/>
  <c r="J36" i="60"/>
  <c r="I36" i="60"/>
  <c r="D36" i="60"/>
  <c r="T35" i="60"/>
  <c r="S35" i="60"/>
  <c r="P35" i="60"/>
  <c r="O35" i="60"/>
  <c r="I35" i="60"/>
  <c r="F35" i="60"/>
  <c r="E35" i="60"/>
  <c r="T34" i="60"/>
  <c r="S34" i="60"/>
  <c r="P34" i="60"/>
  <c r="O34" i="60"/>
  <c r="K34" i="60"/>
  <c r="J34" i="60"/>
  <c r="F34" i="60"/>
  <c r="E34" i="60"/>
  <c r="T33" i="60"/>
  <c r="S33" i="60"/>
  <c r="P33" i="60"/>
  <c r="O33" i="60"/>
  <c r="K33" i="60"/>
  <c r="J33" i="60"/>
  <c r="F33" i="60"/>
  <c r="E33" i="60"/>
  <c r="T32" i="60"/>
  <c r="P32" i="60"/>
  <c r="O32" i="60"/>
  <c r="K32" i="60"/>
  <c r="J32" i="60"/>
  <c r="F32" i="60"/>
  <c r="E32" i="60"/>
  <c r="P31" i="60"/>
  <c r="O31" i="60"/>
  <c r="K31" i="60"/>
  <c r="J31" i="60"/>
  <c r="F31" i="60"/>
  <c r="E31" i="60"/>
  <c r="A31" i="60"/>
  <c r="P30" i="60"/>
  <c r="O30" i="60"/>
  <c r="K30" i="60"/>
  <c r="J30" i="60"/>
  <c r="F30" i="60"/>
  <c r="E30" i="60"/>
  <c r="D30" i="60"/>
  <c r="P29" i="60"/>
  <c r="O29" i="60"/>
  <c r="K29" i="60"/>
  <c r="J29" i="60"/>
  <c r="D29" i="60"/>
  <c r="A15" i="60" s="1"/>
  <c r="P28" i="60"/>
  <c r="O28" i="60"/>
  <c r="N28" i="60"/>
  <c r="K28" i="60"/>
  <c r="J28" i="60"/>
  <c r="I28" i="60"/>
  <c r="F28" i="60"/>
  <c r="E28" i="60"/>
  <c r="T27" i="60"/>
  <c r="S27" i="60"/>
  <c r="N27" i="60"/>
  <c r="A28" i="60" s="1"/>
  <c r="I27" i="60"/>
  <c r="A22" i="60" s="1"/>
  <c r="F27" i="60"/>
  <c r="E27" i="60"/>
  <c r="T26" i="60"/>
  <c r="S26" i="60"/>
  <c r="P26" i="60"/>
  <c r="O26" i="60"/>
  <c r="K26" i="60"/>
  <c r="J26" i="60"/>
  <c r="F26" i="60"/>
  <c r="E26" i="60"/>
  <c r="T25" i="60"/>
  <c r="S25" i="60"/>
  <c r="P25" i="60"/>
  <c r="O25" i="60"/>
  <c r="K25" i="60"/>
  <c r="J25" i="60"/>
  <c r="F25" i="60"/>
  <c r="E25" i="60"/>
  <c r="T24" i="60"/>
  <c r="S24" i="60"/>
  <c r="P24" i="60"/>
  <c r="O24" i="60"/>
  <c r="K24" i="60"/>
  <c r="J24" i="60"/>
  <c r="F24" i="60"/>
  <c r="E24" i="60"/>
  <c r="D24" i="60"/>
  <c r="A24" i="60"/>
  <c r="T23" i="60"/>
  <c r="S23" i="60"/>
  <c r="P23" i="60"/>
  <c r="O23" i="60"/>
  <c r="K23" i="60"/>
  <c r="J23" i="60"/>
  <c r="D23" i="60"/>
  <c r="A23" i="60"/>
  <c r="T22" i="60"/>
  <c r="S22" i="60"/>
  <c r="P22" i="60"/>
  <c r="O22" i="60"/>
  <c r="K22" i="60"/>
  <c r="J22" i="60"/>
  <c r="F22" i="60"/>
  <c r="E22" i="60"/>
  <c r="T21" i="60"/>
  <c r="S21" i="60"/>
  <c r="P21" i="60"/>
  <c r="O21" i="60"/>
  <c r="K21" i="60"/>
  <c r="J21" i="60"/>
  <c r="F21" i="60"/>
  <c r="E21" i="60"/>
  <c r="T20" i="60"/>
  <c r="S20" i="60"/>
  <c r="P20" i="60"/>
  <c r="O20" i="60"/>
  <c r="K20" i="60"/>
  <c r="J20" i="60"/>
  <c r="F20" i="60"/>
  <c r="E20" i="60"/>
  <c r="T19" i="60"/>
  <c r="S19" i="60"/>
  <c r="P19" i="60"/>
  <c r="O19" i="60"/>
  <c r="N19" i="60"/>
  <c r="K19" i="60"/>
  <c r="J19" i="60"/>
  <c r="I19" i="60"/>
  <c r="F19" i="60"/>
  <c r="E19" i="60"/>
  <c r="T18" i="60"/>
  <c r="S18" i="60"/>
  <c r="N18" i="60"/>
  <c r="A27" i="60" s="1"/>
  <c r="I18" i="60"/>
  <c r="A21" i="60" s="1"/>
  <c r="F18" i="60"/>
  <c r="E18" i="60"/>
  <c r="D18" i="60"/>
  <c r="T17" i="60"/>
  <c r="S17" i="60"/>
  <c r="P17" i="60"/>
  <c r="O17" i="60"/>
  <c r="K17" i="60"/>
  <c r="J17" i="60"/>
  <c r="D17" i="60"/>
  <c r="T16" i="60"/>
  <c r="S16" i="60"/>
  <c r="P16" i="60"/>
  <c r="O16" i="60"/>
  <c r="K16" i="60"/>
  <c r="J16" i="60"/>
  <c r="F16" i="60"/>
  <c r="E16" i="60"/>
  <c r="A16" i="60"/>
  <c r="T15" i="60"/>
  <c r="S15" i="60"/>
  <c r="P15" i="60"/>
  <c r="O15" i="60"/>
  <c r="K15" i="60"/>
  <c r="J15" i="60"/>
  <c r="F15" i="60"/>
  <c r="E15" i="60"/>
  <c r="T14" i="60"/>
  <c r="S14" i="60"/>
  <c r="P14" i="60"/>
  <c r="O14" i="60"/>
  <c r="K14" i="60"/>
  <c r="J14" i="60"/>
  <c r="F14" i="60"/>
  <c r="E14" i="60"/>
  <c r="A14" i="60"/>
  <c r="T13" i="60"/>
  <c r="S13" i="60"/>
  <c r="P13" i="60"/>
  <c r="O13" i="60"/>
  <c r="N13" i="60"/>
  <c r="K13" i="60"/>
  <c r="J13" i="60"/>
  <c r="F13" i="60"/>
  <c r="E13" i="60"/>
  <c r="A13" i="60"/>
  <c r="S12" i="60"/>
  <c r="N12" i="60"/>
  <c r="A26" i="60" s="1"/>
  <c r="K12" i="60"/>
  <c r="J12" i="60"/>
  <c r="I12" i="60"/>
  <c r="F12" i="60"/>
  <c r="E12" i="60"/>
  <c r="A12" i="60"/>
  <c r="T11" i="60"/>
  <c r="S11" i="60"/>
  <c r="P11" i="60"/>
  <c r="O11" i="60"/>
  <c r="I11" i="60"/>
  <c r="A20" i="60" s="1"/>
  <c r="F11" i="60"/>
  <c r="E11" i="60"/>
  <c r="T10" i="60"/>
  <c r="P10" i="60"/>
  <c r="O10" i="60"/>
  <c r="K10" i="60"/>
  <c r="J10" i="60"/>
  <c r="F10" i="60"/>
  <c r="E10" i="60"/>
  <c r="D10" i="60"/>
  <c r="T9" i="60"/>
  <c r="S9" i="60"/>
  <c r="P9" i="60"/>
  <c r="O9" i="60"/>
  <c r="K9" i="60"/>
  <c r="J9" i="60"/>
  <c r="D9" i="60"/>
  <c r="T8" i="60"/>
  <c r="S8" i="60"/>
  <c r="P8" i="60"/>
  <c r="O8" i="60"/>
  <c r="K8" i="60"/>
  <c r="J8" i="60"/>
  <c r="F8" i="60"/>
  <c r="E8" i="60"/>
  <c r="T7" i="60"/>
  <c r="S7" i="60"/>
  <c r="P7" i="60"/>
  <c r="O7" i="60"/>
  <c r="K7" i="60"/>
  <c r="J7" i="60"/>
  <c r="F7" i="60"/>
  <c r="E7" i="60"/>
  <c r="B7" i="60"/>
  <c r="T6" i="60"/>
  <c r="S6" i="60"/>
  <c r="P6" i="60"/>
  <c r="O6" i="60"/>
  <c r="K6" i="60"/>
  <c r="J6" i="60"/>
  <c r="F6" i="60"/>
  <c r="E6" i="60"/>
  <c r="T5" i="60"/>
  <c r="S5" i="60"/>
  <c r="P5" i="60"/>
  <c r="O5" i="60"/>
  <c r="K5" i="60"/>
  <c r="J5" i="60"/>
  <c r="F5" i="60"/>
  <c r="E5" i="60"/>
  <c r="T4" i="60"/>
  <c r="S4" i="60"/>
  <c r="P4" i="60"/>
  <c r="O4" i="60"/>
  <c r="N4" i="60"/>
  <c r="K4" i="60"/>
  <c r="J4" i="60"/>
  <c r="I4" i="60"/>
  <c r="F4" i="60"/>
  <c r="E4" i="60"/>
  <c r="D4" i="60"/>
  <c r="N3" i="60"/>
  <c r="A25" i="60" s="1"/>
  <c r="I3" i="60"/>
  <c r="A19" i="60" s="1"/>
  <c r="D3" i="60"/>
  <c r="A11" i="60" s="1"/>
  <c r="A1" i="60"/>
  <c r="T62" i="59"/>
  <c r="S62" i="59"/>
  <c r="T61" i="59"/>
  <c r="S61" i="59"/>
  <c r="T60" i="59"/>
  <c r="S60" i="59"/>
  <c r="T59" i="59"/>
  <c r="S59" i="59"/>
  <c r="T58" i="59"/>
  <c r="T57" i="59"/>
  <c r="S57" i="59"/>
  <c r="T56" i="59"/>
  <c r="S56" i="59"/>
  <c r="T55" i="59"/>
  <c r="S55" i="59"/>
  <c r="P55" i="59"/>
  <c r="O55" i="59"/>
  <c r="T54" i="59"/>
  <c r="S54" i="59"/>
  <c r="P54" i="59"/>
  <c r="O54" i="59"/>
  <c r="T53" i="59"/>
  <c r="P53" i="59"/>
  <c r="O53" i="59"/>
  <c r="T52" i="59"/>
  <c r="S52" i="59"/>
  <c r="P52" i="59"/>
  <c r="O52" i="59"/>
  <c r="T51" i="59"/>
  <c r="S51" i="59"/>
  <c r="P51" i="59"/>
  <c r="O51" i="59"/>
  <c r="N51" i="59"/>
  <c r="K51" i="59"/>
  <c r="J51" i="59"/>
  <c r="T50" i="59"/>
  <c r="S50" i="59"/>
  <c r="N50" i="59"/>
  <c r="K50" i="59"/>
  <c r="J50" i="59"/>
  <c r="T49" i="59"/>
  <c r="S49" i="59"/>
  <c r="P49" i="59"/>
  <c r="O49" i="59"/>
  <c r="K49" i="59"/>
  <c r="J49" i="59"/>
  <c r="T48" i="59"/>
  <c r="P48" i="59"/>
  <c r="O48" i="59"/>
  <c r="K48" i="59"/>
  <c r="J48" i="59"/>
  <c r="T47" i="59"/>
  <c r="S47" i="59"/>
  <c r="P47" i="59"/>
  <c r="O47" i="59"/>
  <c r="K47" i="59"/>
  <c r="J47" i="59"/>
  <c r="T46" i="59"/>
  <c r="S46" i="59"/>
  <c r="P46" i="59"/>
  <c r="O46" i="59"/>
  <c r="K46" i="59"/>
  <c r="J46" i="59"/>
  <c r="T45" i="59"/>
  <c r="S45" i="59"/>
  <c r="P45" i="59"/>
  <c r="O45" i="59"/>
  <c r="K45" i="59"/>
  <c r="J45" i="59"/>
  <c r="F45" i="59"/>
  <c r="E45" i="59"/>
  <c r="T44" i="59"/>
  <c r="S44" i="59"/>
  <c r="P44" i="59"/>
  <c r="O44" i="59"/>
  <c r="K44" i="59"/>
  <c r="J44" i="59"/>
  <c r="F44" i="59"/>
  <c r="E44" i="59"/>
  <c r="T43" i="59"/>
  <c r="S43" i="59"/>
  <c r="P43" i="59"/>
  <c r="O43" i="59"/>
  <c r="N43" i="59"/>
  <c r="K43" i="59"/>
  <c r="J43" i="59"/>
  <c r="I43" i="59"/>
  <c r="F43" i="59"/>
  <c r="E43" i="59"/>
  <c r="T42" i="59"/>
  <c r="N42" i="59"/>
  <c r="A30" i="59" s="1"/>
  <c r="I42" i="59"/>
  <c r="F42" i="59"/>
  <c r="E42" i="59"/>
  <c r="T41" i="59"/>
  <c r="S41" i="59"/>
  <c r="P41" i="59"/>
  <c r="O41" i="59"/>
  <c r="K41" i="59"/>
  <c r="J41" i="59"/>
  <c r="F41" i="59"/>
  <c r="E41" i="59"/>
  <c r="T40" i="59"/>
  <c r="S40" i="59"/>
  <c r="P40" i="59"/>
  <c r="O40" i="59"/>
  <c r="K40" i="59"/>
  <c r="J40" i="59"/>
  <c r="F40" i="59"/>
  <c r="E40" i="59"/>
  <c r="T39" i="59"/>
  <c r="S39" i="59"/>
  <c r="P39" i="59"/>
  <c r="O39" i="59"/>
  <c r="K39" i="59"/>
  <c r="J39" i="59"/>
  <c r="F39" i="59"/>
  <c r="E39" i="59"/>
  <c r="T38" i="59"/>
  <c r="S38" i="59"/>
  <c r="P38" i="59"/>
  <c r="O38" i="59"/>
  <c r="N38" i="59"/>
  <c r="K38" i="59"/>
  <c r="J38" i="59"/>
  <c r="F38" i="59"/>
  <c r="E38" i="59"/>
  <c r="T37" i="59"/>
  <c r="N37" i="59"/>
  <c r="A29" i="59" s="1"/>
  <c r="K37" i="59"/>
  <c r="J37" i="59"/>
  <c r="F37" i="59"/>
  <c r="E37" i="59"/>
  <c r="D37" i="59"/>
  <c r="T36" i="59"/>
  <c r="S36" i="59"/>
  <c r="P36" i="59"/>
  <c r="O36" i="59"/>
  <c r="K36" i="59"/>
  <c r="J36" i="59"/>
  <c r="I36" i="59"/>
  <c r="D36" i="59"/>
  <c r="T35" i="59"/>
  <c r="S35" i="59"/>
  <c r="P35" i="59"/>
  <c r="O35" i="59"/>
  <c r="I35" i="59"/>
  <c r="F35" i="59"/>
  <c r="E35" i="59"/>
  <c r="T34" i="59"/>
  <c r="S34" i="59"/>
  <c r="P34" i="59"/>
  <c r="O34" i="59"/>
  <c r="K34" i="59"/>
  <c r="J34" i="59"/>
  <c r="F34" i="59"/>
  <c r="E34" i="59"/>
  <c r="T33" i="59"/>
  <c r="S33" i="59"/>
  <c r="P33" i="59"/>
  <c r="O33" i="59"/>
  <c r="K33" i="59"/>
  <c r="J33" i="59"/>
  <c r="F33" i="59"/>
  <c r="E33" i="59"/>
  <c r="T32" i="59"/>
  <c r="P32" i="59"/>
  <c r="O32" i="59"/>
  <c r="K32" i="59"/>
  <c r="J32" i="59"/>
  <c r="F32" i="59"/>
  <c r="E32" i="59"/>
  <c r="P31" i="59"/>
  <c r="O31" i="59"/>
  <c r="K31" i="59"/>
  <c r="J31" i="59"/>
  <c r="F31" i="59"/>
  <c r="E31" i="59"/>
  <c r="A31" i="59"/>
  <c r="P30" i="59"/>
  <c r="O30" i="59"/>
  <c r="K30" i="59"/>
  <c r="J30" i="59"/>
  <c r="F30" i="59"/>
  <c r="E30" i="59"/>
  <c r="D30" i="59"/>
  <c r="P29" i="59"/>
  <c r="O29" i="59"/>
  <c r="K29" i="59"/>
  <c r="J29" i="59"/>
  <c r="D29" i="59"/>
  <c r="A15" i="59" s="1"/>
  <c r="P28" i="59"/>
  <c r="O28" i="59"/>
  <c r="N28" i="59"/>
  <c r="K28" i="59"/>
  <c r="J28" i="59"/>
  <c r="I28" i="59"/>
  <c r="F28" i="59"/>
  <c r="E28" i="59"/>
  <c r="T27" i="59"/>
  <c r="S27" i="59"/>
  <c r="N27" i="59"/>
  <c r="A28" i="59" s="1"/>
  <c r="I27" i="59"/>
  <c r="F27" i="59"/>
  <c r="E27" i="59"/>
  <c r="T26" i="59"/>
  <c r="S26" i="59"/>
  <c r="P26" i="59"/>
  <c r="O26" i="59"/>
  <c r="K26" i="59"/>
  <c r="J26" i="59"/>
  <c r="F26" i="59"/>
  <c r="E26" i="59"/>
  <c r="T25" i="59"/>
  <c r="S25" i="59"/>
  <c r="P25" i="59"/>
  <c r="O25" i="59"/>
  <c r="K25" i="59"/>
  <c r="J25" i="59"/>
  <c r="F25" i="59"/>
  <c r="E25" i="59"/>
  <c r="T24" i="59"/>
  <c r="S24" i="59"/>
  <c r="P24" i="59"/>
  <c r="O24" i="59"/>
  <c r="K24" i="59"/>
  <c r="J24" i="59"/>
  <c r="F24" i="59"/>
  <c r="E24" i="59"/>
  <c r="D24" i="59"/>
  <c r="A24" i="59"/>
  <c r="T23" i="59"/>
  <c r="S23" i="59"/>
  <c r="P23" i="59"/>
  <c r="O23" i="59"/>
  <c r="K23" i="59"/>
  <c r="J23" i="59"/>
  <c r="D23" i="59"/>
  <c r="A23" i="59"/>
  <c r="T22" i="59"/>
  <c r="S22" i="59"/>
  <c r="P22" i="59"/>
  <c r="O22" i="59"/>
  <c r="K22" i="59"/>
  <c r="J22" i="59"/>
  <c r="F22" i="59"/>
  <c r="E22" i="59"/>
  <c r="A22" i="59"/>
  <c r="T21" i="59"/>
  <c r="S21" i="59"/>
  <c r="P21" i="59"/>
  <c r="O21" i="59"/>
  <c r="K21" i="59"/>
  <c r="J21" i="59"/>
  <c r="F21" i="59"/>
  <c r="E21" i="59"/>
  <c r="T20" i="59"/>
  <c r="S20" i="59"/>
  <c r="P20" i="59"/>
  <c r="O20" i="59"/>
  <c r="K20" i="59"/>
  <c r="J20" i="59"/>
  <c r="F20" i="59"/>
  <c r="E20" i="59"/>
  <c r="T19" i="59"/>
  <c r="S19" i="59"/>
  <c r="P19" i="59"/>
  <c r="O19" i="59"/>
  <c r="N19" i="59"/>
  <c r="K19" i="59"/>
  <c r="J19" i="59"/>
  <c r="I19" i="59"/>
  <c r="F19" i="59"/>
  <c r="E19" i="59"/>
  <c r="T18" i="59"/>
  <c r="S18" i="59"/>
  <c r="N18" i="59"/>
  <c r="A27" i="59" s="1"/>
  <c r="I18" i="59"/>
  <c r="A21" i="59" s="1"/>
  <c r="F18" i="59"/>
  <c r="E18" i="59"/>
  <c r="D18" i="59"/>
  <c r="T17" i="59"/>
  <c r="S17" i="59"/>
  <c r="P17" i="59"/>
  <c r="O17" i="59"/>
  <c r="K17" i="59"/>
  <c r="J17" i="59"/>
  <c r="D17" i="59"/>
  <c r="T16" i="59"/>
  <c r="S16" i="59"/>
  <c r="P16" i="59"/>
  <c r="O16" i="59"/>
  <c r="K16" i="59"/>
  <c r="J16" i="59"/>
  <c r="F16" i="59"/>
  <c r="E16" i="59"/>
  <c r="A16" i="59"/>
  <c r="T15" i="59"/>
  <c r="S15" i="59"/>
  <c r="P15" i="59"/>
  <c r="O15" i="59"/>
  <c r="K15" i="59"/>
  <c r="J15" i="59"/>
  <c r="F15" i="59"/>
  <c r="E15" i="59"/>
  <c r="T14" i="59"/>
  <c r="S14" i="59"/>
  <c r="P14" i="59"/>
  <c r="O14" i="59"/>
  <c r="K14" i="59"/>
  <c r="J14" i="59"/>
  <c r="F14" i="59"/>
  <c r="E14" i="59"/>
  <c r="A14" i="59"/>
  <c r="T13" i="59"/>
  <c r="S13" i="59"/>
  <c r="P13" i="59"/>
  <c r="O13" i="59"/>
  <c r="N13" i="59"/>
  <c r="K13" i="59"/>
  <c r="J13" i="59"/>
  <c r="F13" i="59"/>
  <c r="E13" i="59"/>
  <c r="A13" i="59"/>
  <c r="T12" i="59"/>
  <c r="S12" i="59"/>
  <c r="N12" i="59"/>
  <c r="A26" i="59" s="1"/>
  <c r="K12" i="59"/>
  <c r="J12" i="59"/>
  <c r="I12" i="59"/>
  <c r="F12" i="59"/>
  <c r="E12" i="59"/>
  <c r="A12" i="59"/>
  <c r="T11" i="59"/>
  <c r="S11" i="59"/>
  <c r="P11" i="59"/>
  <c r="O11" i="59"/>
  <c r="I11" i="59"/>
  <c r="A20" i="59" s="1"/>
  <c r="F11" i="59"/>
  <c r="E11" i="59"/>
  <c r="T10" i="59"/>
  <c r="P10" i="59"/>
  <c r="O10" i="59"/>
  <c r="K10" i="59"/>
  <c r="J10" i="59"/>
  <c r="F10" i="59"/>
  <c r="E10" i="59"/>
  <c r="D10" i="59"/>
  <c r="T9" i="59"/>
  <c r="S9" i="59"/>
  <c r="P9" i="59"/>
  <c r="O9" i="59"/>
  <c r="K9" i="59"/>
  <c r="J9" i="59"/>
  <c r="D9" i="59"/>
  <c r="T8" i="59"/>
  <c r="S8" i="59"/>
  <c r="P8" i="59"/>
  <c r="O8" i="59"/>
  <c r="K8" i="59"/>
  <c r="J8" i="59"/>
  <c r="F8" i="59"/>
  <c r="E8" i="59"/>
  <c r="T7" i="59"/>
  <c r="S7" i="59"/>
  <c r="P7" i="59"/>
  <c r="O7" i="59"/>
  <c r="K7" i="59"/>
  <c r="J7" i="59"/>
  <c r="F7" i="59"/>
  <c r="E7" i="59"/>
  <c r="B7" i="59"/>
  <c r="T6" i="59"/>
  <c r="S6" i="59"/>
  <c r="P6" i="59"/>
  <c r="O6" i="59"/>
  <c r="K6" i="59"/>
  <c r="J6" i="59"/>
  <c r="F6" i="59"/>
  <c r="E6" i="59"/>
  <c r="T5" i="59"/>
  <c r="S5" i="59"/>
  <c r="P5" i="59"/>
  <c r="O5" i="59"/>
  <c r="K5" i="59"/>
  <c r="J5" i="59"/>
  <c r="F5" i="59"/>
  <c r="E5" i="59"/>
  <c r="T4" i="59"/>
  <c r="S4" i="59"/>
  <c r="P4" i="59"/>
  <c r="O4" i="59"/>
  <c r="N4" i="59"/>
  <c r="K4" i="59"/>
  <c r="J4" i="59"/>
  <c r="I4" i="59"/>
  <c r="F4" i="59"/>
  <c r="E4" i="59"/>
  <c r="D4" i="59"/>
  <c r="N3" i="59"/>
  <c r="A25" i="59" s="1"/>
  <c r="I3" i="59"/>
  <c r="A19" i="59" s="1"/>
  <c r="D3" i="59"/>
  <c r="A11" i="59" s="1"/>
  <c r="A1" i="59"/>
  <c r="T62" i="58"/>
  <c r="S62" i="58"/>
  <c r="T61" i="58"/>
  <c r="S61" i="58"/>
  <c r="T60" i="58"/>
  <c r="S60" i="58"/>
  <c r="T59" i="58"/>
  <c r="S59" i="58"/>
  <c r="T58" i="58"/>
  <c r="T57" i="58"/>
  <c r="S57" i="58"/>
  <c r="T56" i="58"/>
  <c r="S56" i="58"/>
  <c r="T55" i="58"/>
  <c r="S55" i="58"/>
  <c r="P55" i="58"/>
  <c r="O55" i="58"/>
  <c r="T54" i="58"/>
  <c r="S54" i="58"/>
  <c r="P54" i="58"/>
  <c r="O54" i="58"/>
  <c r="T53" i="58"/>
  <c r="P53" i="58"/>
  <c r="O53" i="58"/>
  <c r="T52" i="58"/>
  <c r="S52" i="58"/>
  <c r="P52" i="58"/>
  <c r="O52" i="58"/>
  <c r="T51" i="58"/>
  <c r="S51" i="58"/>
  <c r="P51" i="58"/>
  <c r="O51" i="58"/>
  <c r="N51" i="58"/>
  <c r="K51" i="58"/>
  <c r="J51" i="58"/>
  <c r="T50" i="58"/>
  <c r="S50" i="58"/>
  <c r="N50" i="58"/>
  <c r="K50" i="58"/>
  <c r="J50" i="58"/>
  <c r="T49" i="58"/>
  <c r="S49" i="58"/>
  <c r="P49" i="58"/>
  <c r="O49" i="58"/>
  <c r="K49" i="58"/>
  <c r="J49" i="58"/>
  <c r="T48" i="58"/>
  <c r="P48" i="58"/>
  <c r="O48" i="58"/>
  <c r="K48" i="58"/>
  <c r="J48" i="58"/>
  <c r="T47" i="58"/>
  <c r="S47" i="58"/>
  <c r="P47" i="58"/>
  <c r="O47" i="58"/>
  <c r="K47" i="58"/>
  <c r="J47" i="58"/>
  <c r="T46" i="58"/>
  <c r="S46" i="58"/>
  <c r="P46" i="58"/>
  <c r="O46" i="58"/>
  <c r="K46" i="58"/>
  <c r="J46" i="58"/>
  <c r="T45" i="58"/>
  <c r="S45" i="58"/>
  <c r="P45" i="58"/>
  <c r="O45" i="58"/>
  <c r="K45" i="58"/>
  <c r="J45" i="58"/>
  <c r="F45" i="58"/>
  <c r="E45" i="58"/>
  <c r="T44" i="58"/>
  <c r="S44" i="58"/>
  <c r="P44" i="58"/>
  <c r="O44" i="58"/>
  <c r="K44" i="58"/>
  <c r="J44" i="58"/>
  <c r="F44" i="58"/>
  <c r="E44" i="58"/>
  <c r="T43" i="58"/>
  <c r="S43" i="58"/>
  <c r="P43" i="58"/>
  <c r="O43" i="58"/>
  <c r="N43" i="58"/>
  <c r="K43" i="58"/>
  <c r="J43" i="58"/>
  <c r="I43" i="58"/>
  <c r="F43" i="58"/>
  <c r="E43" i="58"/>
  <c r="T42" i="58"/>
  <c r="N42" i="58"/>
  <c r="I42" i="58"/>
  <c r="F42" i="58"/>
  <c r="E42" i="58"/>
  <c r="T41" i="58"/>
  <c r="S41" i="58"/>
  <c r="P41" i="58"/>
  <c r="O41" i="58"/>
  <c r="K41" i="58"/>
  <c r="J41" i="58"/>
  <c r="F41" i="58"/>
  <c r="E41" i="58"/>
  <c r="T40" i="58"/>
  <c r="S40" i="58"/>
  <c r="P40" i="58"/>
  <c r="O40" i="58"/>
  <c r="K40" i="58"/>
  <c r="J40" i="58"/>
  <c r="F40" i="58"/>
  <c r="E40" i="58"/>
  <c r="T39" i="58"/>
  <c r="S39" i="58"/>
  <c r="P39" i="58"/>
  <c r="O39" i="58"/>
  <c r="K39" i="58"/>
  <c r="J39" i="58"/>
  <c r="F39" i="58"/>
  <c r="E39" i="58"/>
  <c r="T38" i="58"/>
  <c r="S38" i="58"/>
  <c r="P38" i="58"/>
  <c r="O38" i="58"/>
  <c r="N38" i="58"/>
  <c r="K38" i="58"/>
  <c r="J38" i="58"/>
  <c r="F38" i="58"/>
  <c r="E38" i="58"/>
  <c r="T37" i="58"/>
  <c r="N37" i="58"/>
  <c r="K37" i="58"/>
  <c r="J37" i="58"/>
  <c r="F37" i="58"/>
  <c r="E37" i="58"/>
  <c r="D37" i="58"/>
  <c r="T36" i="58"/>
  <c r="S36" i="58"/>
  <c r="P36" i="58"/>
  <c r="O36" i="58"/>
  <c r="K36" i="58"/>
  <c r="J36" i="58"/>
  <c r="I36" i="58"/>
  <c r="D36" i="58"/>
  <c r="T35" i="58"/>
  <c r="S35" i="58"/>
  <c r="P35" i="58"/>
  <c r="O35" i="58"/>
  <c r="I35" i="58"/>
  <c r="F35" i="58"/>
  <c r="E35" i="58"/>
  <c r="T34" i="58"/>
  <c r="S34" i="58"/>
  <c r="P34" i="58"/>
  <c r="O34" i="58"/>
  <c r="K34" i="58"/>
  <c r="J34" i="58"/>
  <c r="F34" i="58"/>
  <c r="E34" i="58"/>
  <c r="T33" i="58"/>
  <c r="S33" i="58"/>
  <c r="P33" i="58"/>
  <c r="O33" i="58"/>
  <c r="K33" i="58"/>
  <c r="J33" i="58"/>
  <c r="F33" i="58"/>
  <c r="E33" i="58"/>
  <c r="T32" i="58"/>
  <c r="P32" i="58"/>
  <c r="O32" i="58"/>
  <c r="K32" i="58"/>
  <c r="J32" i="58"/>
  <c r="F32" i="58"/>
  <c r="E32" i="58"/>
  <c r="P31" i="58"/>
  <c r="O31" i="58"/>
  <c r="K31" i="58"/>
  <c r="J31" i="58"/>
  <c r="F31" i="58"/>
  <c r="E31" i="58"/>
  <c r="A31" i="58"/>
  <c r="P30" i="58"/>
  <c r="O30" i="58"/>
  <c r="K30" i="58"/>
  <c r="J30" i="58"/>
  <c r="F30" i="58"/>
  <c r="E30" i="58"/>
  <c r="D30" i="58"/>
  <c r="A30" i="58"/>
  <c r="P29" i="58"/>
  <c r="O29" i="58"/>
  <c r="K29" i="58"/>
  <c r="J29" i="58"/>
  <c r="D29" i="58"/>
  <c r="A29" i="58"/>
  <c r="P28" i="58"/>
  <c r="O28" i="58"/>
  <c r="N28" i="58"/>
  <c r="K28" i="58"/>
  <c r="J28" i="58"/>
  <c r="I28" i="58"/>
  <c r="F28" i="58"/>
  <c r="E28" i="58"/>
  <c r="T27" i="58"/>
  <c r="S27" i="58"/>
  <c r="N27" i="58"/>
  <c r="A28" i="58" s="1"/>
  <c r="I27" i="58"/>
  <c r="F27" i="58"/>
  <c r="E27" i="58"/>
  <c r="T26" i="58"/>
  <c r="S26" i="58"/>
  <c r="P26" i="58"/>
  <c r="O26" i="58"/>
  <c r="K26" i="58"/>
  <c r="J26" i="58"/>
  <c r="F26" i="58"/>
  <c r="E26" i="58"/>
  <c r="B7" i="58"/>
  <c r="T25" i="58"/>
  <c r="S25" i="58"/>
  <c r="P25" i="58"/>
  <c r="O25" i="58"/>
  <c r="K25" i="58"/>
  <c r="J25" i="58"/>
  <c r="F25" i="58"/>
  <c r="E25" i="58"/>
  <c r="T24" i="58"/>
  <c r="S24" i="58"/>
  <c r="P24" i="58"/>
  <c r="O24" i="58"/>
  <c r="K24" i="58"/>
  <c r="J24" i="58"/>
  <c r="F24" i="58"/>
  <c r="E24" i="58"/>
  <c r="D24" i="58"/>
  <c r="A24" i="58"/>
  <c r="T23" i="58"/>
  <c r="S23" i="58"/>
  <c r="P23" i="58"/>
  <c r="O23" i="58"/>
  <c r="K23" i="58"/>
  <c r="J23" i="58"/>
  <c r="D23" i="58"/>
  <c r="A14" i="58" s="1"/>
  <c r="A23" i="58"/>
  <c r="T22" i="58"/>
  <c r="S22" i="58"/>
  <c r="P22" i="58"/>
  <c r="O22" i="58"/>
  <c r="K22" i="58"/>
  <c r="J22" i="58"/>
  <c r="F22" i="58"/>
  <c r="E22" i="58"/>
  <c r="A22" i="58"/>
  <c r="T21" i="58"/>
  <c r="S21" i="58"/>
  <c r="P21" i="58"/>
  <c r="O21" i="58"/>
  <c r="K21" i="58"/>
  <c r="J21" i="58"/>
  <c r="F21" i="58"/>
  <c r="E21" i="58"/>
  <c r="T20" i="58"/>
  <c r="S20" i="58"/>
  <c r="P20" i="58"/>
  <c r="O20" i="58"/>
  <c r="K20" i="58"/>
  <c r="J20" i="58"/>
  <c r="F20" i="58"/>
  <c r="E20" i="58"/>
  <c r="A20" i="58"/>
  <c r="T19" i="58"/>
  <c r="S19" i="58"/>
  <c r="P19" i="58"/>
  <c r="O19" i="58"/>
  <c r="N19" i="58"/>
  <c r="K19" i="58"/>
  <c r="J19" i="58"/>
  <c r="I19" i="58"/>
  <c r="F19" i="58"/>
  <c r="E19" i="58"/>
  <c r="A19" i="58"/>
  <c r="T18" i="58"/>
  <c r="S18" i="58"/>
  <c r="N18" i="58"/>
  <c r="A27" i="58" s="1"/>
  <c r="I18" i="58"/>
  <c r="A21" i="58" s="1"/>
  <c r="F18" i="58"/>
  <c r="E18" i="58"/>
  <c r="D18" i="58"/>
  <c r="T17" i="58"/>
  <c r="S17" i="58"/>
  <c r="P17" i="58"/>
  <c r="O17" i="58"/>
  <c r="K17" i="58"/>
  <c r="J17" i="58"/>
  <c r="D17" i="58"/>
  <c r="A13" i="58" s="1"/>
  <c r="T16" i="58"/>
  <c r="S16" i="58"/>
  <c r="P16" i="58"/>
  <c r="O16" i="58"/>
  <c r="K16" i="58"/>
  <c r="J16" i="58"/>
  <c r="F16" i="58"/>
  <c r="E16" i="58"/>
  <c r="A16" i="58"/>
  <c r="T15" i="58"/>
  <c r="S15" i="58"/>
  <c r="P15" i="58"/>
  <c r="O15" i="58"/>
  <c r="K15" i="58"/>
  <c r="J15" i="58"/>
  <c r="F15" i="58"/>
  <c r="E15" i="58"/>
  <c r="A15" i="58"/>
  <c r="T14" i="58"/>
  <c r="S14" i="58"/>
  <c r="P14" i="58"/>
  <c r="O14" i="58"/>
  <c r="K14" i="58"/>
  <c r="J14" i="58"/>
  <c r="F14" i="58"/>
  <c r="E14" i="58"/>
  <c r="T13" i="58"/>
  <c r="S13" i="58"/>
  <c r="P13" i="58"/>
  <c r="O13" i="58"/>
  <c r="N13" i="58"/>
  <c r="K13" i="58"/>
  <c r="J13" i="58"/>
  <c r="F13" i="58"/>
  <c r="E13" i="58"/>
  <c r="S12" i="58"/>
  <c r="N12" i="58"/>
  <c r="A26" i="58" s="1"/>
  <c r="K12" i="58"/>
  <c r="J12" i="58"/>
  <c r="I12" i="58"/>
  <c r="F12" i="58"/>
  <c r="E12" i="58"/>
  <c r="T11" i="58"/>
  <c r="S11" i="58"/>
  <c r="P11" i="58"/>
  <c r="O11" i="58"/>
  <c r="I11" i="58"/>
  <c r="F11" i="58"/>
  <c r="E11" i="58"/>
  <c r="T10" i="58"/>
  <c r="P10" i="58"/>
  <c r="O10" i="58"/>
  <c r="K10" i="58"/>
  <c r="J10" i="58"/>
  <c r="F10" i="58"/>
  <c r="E10" i="58"/>
  <c r="D10" i="58"/>
  <c r="T9" i="58"/>
  <c r="S9" i="58"/>
  <c r="P9" i="58"/>
  <c r="O9" i="58"/>
  <c r="K9" i="58"/>
  <c r="J9" i="58"/>
  <c r="D9" i="58"/>
  <c r="A12" i="58" s="1"/>
  <c r="T8" i="58"/>
  <c r="S8" i="58"/>
  <c r="P8" i="58"/>
  <c r="O8" i="58"/>
  <c r="K8" i="58"/>
  <c r="J8" i="58"/>
  <c r="F8" i="58"/>
  <c r="E8" i="58"/>
  <c r="T7" i="58"/>
  <c r="S7" i="58"/>
  <c r="P7" i="58"/>
  <c r="O7" i="58"/>
  <c r="K7" i="58"/>
  <c r="J7" i="58"/>
  <c r="F7" i="58"/>
  <c r="E7" i="58"/>
  <c r="T6" i="58"/>
  <c r="S6" i="58"/>
  <c r="P6" i="58"/>
  <c r="O6" i="58"/>
  <c r="K6" i="58"/>
  <c r="J6" i="58"/>
  <c r="F6" i="58"/>
  <c r="E6" i="58"/>
  <c r="T5" i="58"/>
  <c r="S5" i="58"/>
  <c r="P5" i="58"/>
  <c r="O5" i="58"/>
  <c r="K5" i="58"/>
  <c r="J5" i="58"/>
  <c r="F5" i="58"/>
  <c r="E5" i="58"/>
  <c r="T4" i="58"/>
  <c r="S4" i="58"/>
  <c r="P4" i="58"/>
  <c r="O4" i="58"/>
  <c r="N4" i="58"/>
  <c r="K4" i="58"/>
  <c r="J4" i="58"/>
  <c r="I4" i="58"/>
  <c r="F4" i="58"/>
  <c r="E4" i="58"/>
  <c r="D4" i="58"/>
  <c r="N3" i="58"/>
  <c r="A25" i="58" s="1"/>
  <c r="I3" i="58"/>
  <c r="D3" i="58"/>
  <c r="A11" i="58" s="1"/>
  <c r="A1" i="58"/>
  <c r="T62" i="44"/>
  <c r="S62" i="44"/>
  <c r="T61" i="44"/>
  <c r="S61" i="44"/>
  <c r="T60" i="44"/>
  <c r="S60" i="44"/>
  <c r="T59" i="44"/>
  <c r="S59" i="44"/>
  <c r="T58" i="44"/>
  <c r="T57" i="44"/>
  <c r="S57" i="44"/>
  <c r="T56" i="44"/>
  <c r="S56" i="44"/>
  <c r="T55" i="44"/>
  <c r="S55" i="44"/>
  <c r="P55" i="44"/>
  <c r="O55" i="44"/>
  <c r="T54" i="44"/>
  <c r="S54" i="44"/>
  <c r="P54" i="44"/>
  <c r="O54" i="44"/>
  <c r="T53" i="44"/>
  <c r="P53" i="44"/>
  <c r="O53" i="44"/>
  <c r="T52" i="44"/>
  <c r="S52" i="44"/>
  <c r="P52" i="44"/>
  <c r="O52" i="44"/>
  <c r="T51" i="44"/>
  <c r="S51" i="44"/>
  <c r="P51" i="44"/>
  <c r="O51" i="44"/>
  <c r="N51" i="44"/>
  <c r="K51" i="44"/>
  <c r="J51" i="44"/>
  <c r="T50" i="44"/>
  <c r="S50" i="44"/>
  <c r="N50" i="44"/>
  <c r="K50" i="44"/>
  <c r="J50" i="44"/>
  <c r="T49" i="44"/>
  <c r="S49" i="44"/>
  <c r="P49" i="44"/>
  <c r="O49" i="44"/>
  <c r="K49" i="44"/>
  <c r="J49" i="44"/>
  <c r="T48" i="44"/>
  <c r="P48" i="44"/>
  <c r="O48" i="44"/>
  <c r="K48" i="44"/>
  <c r="J48" i="44"/>
  <c r="T47" i="44"/>
  <c r="S47" i="44"/>
  <c r="P47" i="44"/>
  <c r="O47" i="44"/>
  <c r="K47" i="44"/>
  <c r="J47" i="44"/>
  <c r="T46" i="44"/>
  <c r="S46" i="44"/>
  <c r="P46" i="44"/>
  <c r="O46" i="44"/>
  <c r="K46" i="44"/>
  <c r="J46" i="44"/>
  <c r="T45" i="44"/>
  <c r="S45" i="44"/>
  <c r="P45" i="44"/>
  <c r="O45" i="44"/>
  <c r="K45" i="44"/>
  <c r="J45" i="44"/>
  <c r="F45" i="44"/>
  <c r="E45" i="44"/>
  <c r="T44" i="44"/>
  <c r="S44" i="44"/>
  <c r="P44" i="44"/>
  <c r="O44" i="44"/>
  <c r="K44" i="44"/>
  <c r="J44" i="44"/>
  <c r="F44" i="44"/>
  <c r="E44" i="44"/>
  <c r="T43" i="44"/>
  <c r="S43" i="44"/>
  <c r="P43" i="44"/>
  <c r="O43" i="44"/>
  <c r="N43" i="44"/>
  <c r="K43" i="44"/>
  <c r="J43" i="44"/>
  <c r="I43" i="44"/>
  <c r="F43" i="44"/>
  <c r="E43" i="44"/>
  <c r="T42" i="44"/>
  <c r="N42" i="44"/>
  <c r="A30" i="44" s="1"/>
  <c r="I42" i="44"/>
  <c r="F42" i="44"/>
  <c r="E42" i="44"/>
  <c r="T41" i="44"/>
  <c r="S41" i="44"/>
  <c r="P41" i="44"/>
  <c r="O41" i="44"/>
  <c r="K41" i="44"/>
  <c r="J41" i="44"/>
  <c r="F41" i="44"/>
  <c r="E41" i="44"/>
  <c r="T40" i="44"/>
  <c r="S40" i="44"/>
  <c r="P40" i="44"/>
  <c r="O40" i="44"/>
  <c r="K40" i="44"/>
  <c r="J40" i="44"/>
  <c r="F40" i="44"/>
  <c r="E40" i="44"/>
  <c r="T39" i="44"/>
  <c r="S39" i="44"/>
  <c r="P39" i="44"/>
  <c r="O39" i="44"/>
  <c r="K39" i="44"/>
  <c r="J39" i="44"/>
  <c r="F39" i="44"/>
  <c r="E39" i="44"/>
  <c r="T38" i="44"/>
  <c r="S38" i="44"/>
  <c r="P38" i="44"/>
  <c r="O38" i="44"/>
  <c r="N38" i="44"/>
  <c r="K38" i="44"/>
  <c r="J38" i="44"/>
  <c r="F38" i="44"/>
  <c r="E38" i="44"/>
  <c r="T37" i="44"/>
  <c r="N37" i="44"/>
  <c r="A29" i="44" s="1"/>
  <c r="K37" i="44"/>
  <c r="J37" i="44"/>
  <c r="F37" i="44"/>
  <c r="E37" i="44"/>
  <c r="D37" i="44"/>
  <c r="T36" i="44"/>
  <c r="S36" i="44"/>
  <c r="P36" i="44"/>
  <c r="O36" i="44"/>
  <c r="K36" i="44"/>
  <c r="J36" i="44"/>
  <c r="I36" i="44"/>
  <c r="D36" i="44"/>
  <c r="T35" i="44"/>
  <c r="S35" i="44"/>
  <c r="P35" i="44"/>
  <c r="O35" i="44"/>
  <c r="I35" i="44"/>
  <c r="F35" i="44"/>
  <c r="E35" i="44"/>
  <c r="T34" i="44"/>
  <c r="S34" i="44"/>
  <c r="P34" i="44"/>
  <c r="O34" i="44"/>
  <c r="K34" i="44"/>
  <c r="J34" i="44"/>
  <c r="F34" i="44"/>
  <c r="E34" i="44"/>
  <c r="T33" i="44"/>
  <c r="S33" i="44"/>
  <c r="P33" i="44"/>
  <c r="O33" i="44"/>
  <c r="K33" i="44"/>
  <c r="J33" i="44"/>
  <c r="F33" i="44"/>
  <c r="E33" i="44"/>
  <c r="T32" i="44"/>
  <c r="P32" i="44"/>
  <c r="O32" i="44"/>
  <c r="K32" i="44"/>
  <c r="J32" i="44"/>
  <c r="F32" i="44"/>
  <c r="E32" i="44"/>
  <c r="P31" i="44"/>
  <c r="O31" i="44"/>
  <c r="K31" i="44"/>
  <c r="J31" i="44"/>
  <c r="F31" i="44"/>
  <c r="E31" i="44"/>
  <c r="A31" i="44"/>
  <c r="P30" i="44"/>
  <c r="O30" i="44"/>
  <c r="K30" i="44"/>
  <c r="J30" i="44"/>
  <c r="F30" i="44"/>
  <c r="E30" i="44"/>
  <c r="D30" i="44"/>
  <c r="P29" i="44"/>
  <c r="O29" i="44"/>
  <c r="K29" i="44"/>
  <c r="J29" i="44"/>
  <c r="D29" i="44"/>
  <c r="A15" i="44" s="1"/>
  <c r="P28" i="44"/>
  <c r="O28" i="44"/>
  <c r="N28" i="44"/>
  <c r="K28" i="44"/>
  <c r="J28" i="44"/>
  <c r="I28" i="44"/>
  <c r="F28" i="44"/>
  <c r="E28" i="44"/>
  <c r="T27" i="44"/>
  <c r="S27" i="44"/>
  <c r="N27" i="44"/>
  <c r="A28" i="44" s="1"/>
  <c r="I27" i="44"/>
  <c r="F27" i="44"/>
  <c r="E27" i="44"/>
  <c r="T26" i="44"/>
  <c r="S26" i="44"/>
  <c r="P26" i="44"/>
  <c r="O26" i="44"/>
  <c r="K26" i="44"/>
  <c r="J26" i="44"/>
  <c r="F26" i="44"/>
  <c r="E26" i="44"/>
  <c r="T25" i="44"/>
  <c r="S25" i="44"/>
  <c r="P25" i="44"/>
  <c r="O25" i="44"/>
  <c r="K25" i="44"/>
  <c r="J25" i="44"/>
  <c r="F25" i="44"/>
  <c r="E25" i="44"/>
  <c r="T24" i="44"/>
  <c r="S24" i="44"/>
  <c r="P24" i="44"/>
  <c r="O24" i="44"/>
  <c r="K24" i="44"/>
  <c r="J24" i="44"/>
  <c r="F24" i="44"/>
  <c r="E24" i="44"/>
  <c r="D24" i="44"/>
  <c r="A24" i="44"/>
  <c r="T23" i="44"/>
  <c r="S23" i="44"/>
  <c r="P23" i="44"/>
  <c r="O23" i="44"/>
  <c r="K23" i="44"/>
  <c r="J23" i="44"/>
  <c r="D23" i="44"/>
  <c r="A23" i="44"/>
  <c r="T22" i="44"/>
  <c r="S22" i="44"/>
  <c r="P22" i="44"/>
  <c r="O22" i="44"/>
  <c r="K22" i="44"/>
  <c r="J22" i="44"/>
  <c r="F22" i="44"/>
  <c r="E22" i="44"/>
  <c r="A22" i="44"/>
  <c r="T21" i="44"/>
  <c r="S21" i="44"/>
  <c r="P21" i="44"/>
  <c r="O21" i="44"/>
  <c r="K21" i="44"/>
  <c r="J21" i="44"/>
  <c r="F21" i="44"/>
  <c r="E21" i="44"/>
  <c r="T20" i="44"/>
  <c r="S20" i="44"/>
  <c r="P20" i="44"/>
  <c r="O20" i="44"/>
  <c r="K20" i="44"/>
  <c r="J20" i="44"/>
  <c r="F20" i="44"/>
  <c r="E20" i="44"/>
  <c r="T19" i="44"/>
  <c r="S19" i="44"/>
  <c r="P19" i="44"/>
  <c r="O19" i="44"/>
  <c r="N19" i="44"/>
  <c r="K19" i="44"/>
  <c r="J19" i="44"/>
  <c r="I19" i="44"/>
  <c r="F19" i="44"/>
  <c r="E19" i="44"/>
  <c r="T18" i="44"/>
  <c r="S18" i="44"/>
  <c r="N18" i="44"/>
  <c r="A27" i="44" s="1"/>
  <c r="I18" i="44"/>
  <c r="A21" i="44" s="1"/>
  <c r="F18" i="44"/>
  <c r="E18" i="44"/>
  <c r="D18" i="44"/>
  <c r="T17" i="44"/>
  <c r="S17" i="44"/>
  <c r="P17" i="44"/>
  <c r="O17" i="44"/>
  <c r="K17" i="44"/>
  <c r="J17" i="44"/>
  <c r="D17" i="44"/>
  <c r="T16" i="44"/>
  <c r="S16" i="44"/>
  <c r="P16" i="44"/>
  <c r="O16" i="44"/>
  <c r="K16" i="44"/>
  <c r="J16" i="44"/>
  <c r="F16" i="44"/>
  <c r="E16" i="44"/>
  <c r="A16" i="44"/>
  <c r="T15" i="44"/>
  <c r="S15" i="44"/>
  <c r="P15" i="44"/>
  <c r="O15" i="44"/>
  <c r="K15" i="44"/>
  <c r="J15" i="44"/>
  <c r="F15" i="44"/>
  <c r="E15" i="44"/>
  <c r="T14" i="44"/>
  <c r="S14" i="44"/>
  <c r="P14" i="44"/>
  <c r="O14" i="44"/>
  <c r="K14" i="44"/>
  <c r="J14" i="44"/>
  <c r="F14" i="44"/>
  <c r="E14" i="44"/>
  <c r="A14" i="44"/>
  <c r="T13" i="44"/>
  <c r="S13" i="44"/>
  <c r="P13" i="44"/>
  <c r="O13" i="44"/>
  <c r="N13" i="44"/>
  <c r="K13" i="44"/>
  <c r="J13" i="44"/>
  <c r="F13" i="44"/>
  <c r="E13" i="44"/>
  <c r="A13" i="44"/>
  <c r="T12" i="44"/>
  <c r="S12" i="44"/>
  <c r="N12" i="44"/>
  <c r="A26" i="44" s="1"/>
  <c r="K12" i="44"/>
  <c r="J12" i="44"/>
  <c r="I12" i="44"/>
  <c r="F12" i="44"/>
  <c r="E12" i="44"/>
  <c r="T11" i="44"/>
  <c r="S11" i="44"/>
  <c r="P11" i="44"/>
  <c r="O11" i="44"/>
  <c r="I11" i="44"/>
  <c r="A20" i="44" s="1"/>
  <c r="F11" i="44"/>
  <c r="E11" i="44"/>
  <c r="T10" i="44"/>
  <c r="P10" i="44"/>
  <c r="O10" i="44"/>
  <c r="K10" i="44"/>
  <c r="J10" i="44"/>
  <c r="F10" i="44"/>
  <c r="E10" i="44"/>
  <c r="D10" i="44"/>
  <c r="T9" i="44"/>
  <c r="S9" i="44"/>
  <c r="P9" i="44"/>
  <c r="O9" i="44"/>
  <c r="K9" i="44"/>
  <c r="J9" i="44"/>
  <c r="D9" i="44"/>
  <c r="A12" i="44" s="1"/>
  <c r="T8" i="44"/>
  <c r="S8" i="44"/>
  <c r="P8" i="44"/>
  <c r="O8" i="44"/>
  <c r="K8" i="44"/>
  <c r="J8" i="44"/>
  <c r="F8" i="44"/>
  <c r="E8" i="44"/>
  <c r="T7" i="44"/>
  <c r="S7" i="44"/>
  <c r="P7" i="44"/>
  <c r="O7" i="44"/>
  <c r="K7" i="44"/>
  <c r="J7" i="44"/>
  <c r="F7" i="44"/>
  <c r="E7" i="44"/>
  <c r="B7" i="44"/>
  <c r="T6" i="44"/>
  <c r="S6" i="44"/>
  <c r="P6" i="44"/>
  <c r="O6" i="44"/>
  <c r="K6" i="44"/>
  <c r="J6" i="44"/>
  <c r="F6" i="44"/>
  <c r="E6" i="44"/>
  <c r="T5" i="44"/>
  <c r="S5" i="44"/>
  <c r="P5" i="44"/>
  <c r="O5" i="44"/>
  <c r="K5" i="44"/>
  <c r="J5" i="44"/>
  <c r="F5" i="44"/>
  <c r="E5" i="44"/>
  <c r="T4" i="44"/>
  <c r="S4" i="44"/>
  <c r="P4" i="44"/>
  <c r="O4" i="44"/>
  <c r="N4" i="44"/>
  <c r="K4" i="44"/>
  <c r="J4" i="44"/>
  <c r="I4" i="44"/>
  <c r="F4" i="44"/>
  <c r="E4" i="44"/>
  <c r="D4" i="44"/>
  <c r="N3" i="44"/>
  <c r="A25" i="44" s="1"/>
  <c r="I3" i="44"/>
  <c r="A19" i="44" s="1"/>
  <c r="D3" i="44"/>
  <c r="A11" i="44" s="1"/>
  <c r="A1" i="44"/>
  <c r="T62" i="43"/>
  <c r="S62" i="43"/>
  <c r="T61" i="43"/>
  <c r="S61" i="43"/>
  <c r="T60" i="43"/>
  <c r="S60" i="43"/>
  <c r="T59" i="43"/>
  <c r="S59" i="43"/>
  <c r="T58" i="43"/>
  <c r="T57" i="43"/>
  <c r="S57" i="43"/>
  <c r="T56" i="43"/>
  <c r="S56" i="43"/>
  <c r="T55" i="43"/>
  <c r="S55" i="43"/>
  <c r="P55" i="43"/>
  <c r="O55" i="43"/>
  <c r="T54" i="43"/>
  <c r="S54" i="43"/>
  <c r="P54" i="43"/>
  <c r="O54" i="43"/>
  <c r="T53" i="43"/>
  <c r="P53" i="43"/>
  <c r="O53" i="43"/>
  <c r="T52" i="43"/>
  <c r="S52" i="43"/>
  <c r="P52" i="43"/>
  <c r="O52" i="43"/>
  <c r="T51" i="43"/>
  <c r="S51" i="43"/>
  <c r="P51" i="43"/>
  <c r="O51" i="43"/>
  <c r="N51" i="43"/>
  <c r="K51" i="43"/>
  <c r="J51" i="43"/>
  <c r="T50" i="43"/>
  <c r="S50" i="43"/>
  <c r="N50" i="43"/>
  <c r="K50" i="43"/>
  <c r="J50" i="43"/>
  <c r="T49" i="43"/>
  <c r="S49" i="43"/>
  <c r="P49" i="43"/>
  <c r="O49" i="43"/>
  <c r="K49" i="43"/>
  <c r="J49" i="43"/>
  <c r="T48" i="43"/>
  <c r="P48" i="43"/>
  <c r="O48" i="43"/>
  <c r="K48" i="43"/>
  <c r="J48" i="43"/>
  <c r="T47" i="43"/>
  <c r="S47" i="43"/>
  <c r="P47" i="43"/>
  <c r="O47" i="43"/>
  <c r="K47" i="43"/>
  <c r="J47" i="43"/>
  <c r="T46" i="43"/>
  <c r="S46" i="43"/>
  <c r="P46" i="43"/>
  <c r="O46" i="43"/>
  <c r="K46" i="43"/>
  <c r="J46" i="43"/>
  <c r="T45" i="43"/>
  <c r="S45" i="43"/>
  <c r="P45" i="43"/>
  <c r="O45" i="43"/>
  <c r="K45" i="43"/>
  <c r="J45" i="43"/>
  <c r="F45" i="43"/>
  <c r="E45" i="43"/>
  <c r="T44" i="43"/>
  <c r="S44" i="43"/>
  <c r="P44" i="43"/>
  <c r="O44" i="43"/>
  <c r="K44" i="43"/>
  <c r="J44" i="43"/>
  <c r="F44" i="43"/>
  <c r="E44" i="43"/>
  <c r="T43" i="43"/>
  <c r="S43" i="43"/>
  <c r="P43" i="43"/>
  <c r="O43" i="43"/>
  <c r="N43" i="43"/>
  <c r="K43" i="43"/>
  <c r="J43" i="43"/>
  <c r="I43" i="43"/>
  <c r="F43" i="43"/>
  <c r="E43" i="43"/>
  <c r="T42" i="43"/>
  <c r="N42" i="43"/>
  <c r="I42" i="43"/>
  <c r="F42" i="43"/>
  <c r="E42" i="43"/>
  <c r="T41" i="43"/>
  <c r="S41" i="43"/>
  <c r="P41" i="43"/>
  <c r="O41" i="43"/>
  <c r="K41" i="43"/>
  <c r="J41" i="43"/>
  <c r="F41" i="43"/>
  <c r="E41" i="43"/>
  <c r="T40" i="43"/>
  <c r="S40" i="43"/>
  <c r="P40" i="43"/>
  <c r="O40" i="43"/>
  <c r="K40" i="43"/>
  <c r="J40" i="43"/>
  <c r="F40" i="43"/>
  <c r="E40" i="43"/>
  <c r="T39" i="43"/>
  <c r="S39" i="43"/>
  <c r="P39" i="43"/>
  <c r="O39" i="43"/>
  <c r="K39" i="43"/>
  <c r="J39" i="43"/>
  <c r="F39" i="43"/>
  <c r="E39" i="43"/>
  <c r="T38" i="43"/>
  <c r="S38" i="43"/>
  <c r="P38" i="43"/>
  <c r="O38" i="43"/>
  <c r="N38" i="43"/>
  <c r="K38" i="43"/>
  <c r="J38" i="43"/>
  <c r="F38" i="43"/>
  <c r="E38" i="43"/>
  <c r="T37" i="43"/>
  <c r="N37" i="43"/>
  <c r="K37" i="43"/>
  <c r="J37" i="43"/>
  <c r="F37" i="43"/>
  <c r="E37" i="43"/>
  <c r="D37" i="43"/>
  <c r="T36" i="43"/>
  <c r="S36" i="43"/>
  <c r="P36" i="43"/>
  <c r="O36" i="43"/>
  <c r="K36" i="43"/>
  <c r="J36" i="43"/>
  <c r="I36" i="43"/>
  <c r="D36" i="43"/>
  <c r="A16" i="43" s="1"/>
  <c r="T35" i="43"/>
  <c r="S35" i="43"/>
  <c r="P35" i="43"/>
  <c r="O35" i="43"/>
  <c r="I35" i="43"/>
  <c r="F35" i="43"/>
  <c r="E35" i="43"/>
  <c r="T34" i="43"/>
  <c r="S34" i="43"/>
  <c r="P34" i="43"/>
  <c r="O34" i="43"/>
  <c r="K34" i="43"/>
  <c r="J34" i="43"/>
  <c r="F34" i="43"/>
  <c r="E34" i="43"/>
  <c r="T33" i="43"/>
  <c r="S33" i="43"/>
  <c r="P33" i="43"/>
  <c r="O33" i="43"/>
  <c r="K33" i="43"/>
  <c r="J33" i="43"/>
  <c r="F33" i="43"/>
  <c r="E33" i="43"/>
  <c r="T32" i="43"/>
  <c r="P32" i="43"/>
  <c r="O32" i="43"/>
  <c r="K32" i="43"/>
  <c r="J32" i="43"/>
  <c r="F32" i="43"/>
  <c r="E32" i="43"/>
  <c r="P31" i="43"/>
  <c r="O31" i="43"/>
  <c r="K31" i="43"/>
  <c r="J31" i="43"/>
  <c r="F31" i="43"/>
  <c r="E31" i="43"/>
  <c r="A31" i="43"/>
  <c r="P30" i="43"/>
  <c r="O30" i="43"/>
  <c r="K30" i="43"/>
  <c r="J30" i="43"/>
  <c r="F30" i="43"/>
  <c r="E30" i="43"/>
  <c r="D30" i="43"/>
  <c r="A30" i="43"/>
  <c r="P29" i="43"/>
  <c r="O29" i="43"/>
  <c r="K29" i="43"/>
  <c r="J29" i="43"/>
  <c r="D29" i="43"/>
  <c r="A29" i="43"/>
  <c r="P28" i="43"/>
  <c r="O28" i="43"/>
  <c r="N28" i="43"/>
  <c r="K28" i="43"/>
  <c r="J28" i="43"/>
  <c r="I28" i="43"/>
  <c r="F28" i="43"/>
  <c r="E28" i="43"/>
  <c r="T27" i="43"/>
  <c r="S27" i="43"/>
  <c r="N27" i="43"/>
  <c r="A28" i="43" s="1"/>
  <c r="I27" i="43"/>
  <c r="F27" i="43"/>
  <c r="E27" i="43"/>
  <c r="A27" i="43"/>
  <c r="T26" i="43"/>
  <c r="S26" i="43"/>
  <c r="P26" i="43"/>
  <c r="O26" i="43"/>
  <c r="K26" i="43"/>
  <c r="J26" i="43"/>
  <c r="F26" i="43"/>
  <c r="E26" i="43"/>
  <c r="T25" i="43"/>
  <c r="S25" i="43"/>
  <c r="P25" i="43"/>
  <c r="O25" i="43"/>
  <c r="K25" i="43"/>
  <c r="J25" i="43"/>
  <c r="F25" i="43"/>
  <c r="E25" i="43"/>
  <c r="A25" i="43"/>
  <c r="T24" i="43"/>
  <c r="S24" i="43"/>
  <c r="P24" i="43"/>
  <c r="O24" i="43"/>
  <c r="K24" i="43"/>
  <c r="J24" i="43"/>
  <c r="F24" i="43"/>
  <c r="E24" i="43"/>
  <c r="D24" i="43"/>
  <c r="A24" i="43"/>
  <c r="T23" i="43"/>
  <c r="S23" i="43"/>
  <c r="P23" i="43"/>
  <c r="O23" i="43"/>
  <c r="K23" i="43"/>
  <c r="J23" i="43"/>
  <c r="D23" i="43"/>
  <c r="A14" i="43" s="1"/>
  <c r="A23" i="43"/>
  <c r="T22" i="43"/>
  <c r="S22" i="43"/>
  <c r="P22" i="43"/>
  <c r="O22" i="43"/>
  <c r="K22" i="43"/>
  <c r="J22" i="43"/>
  <c r="F22" i="43"/>
  <c r="E22" i="43"/>
  <c r="A22" i="43"/>
  <c r="T21" i="43"/>
  <c r="S21" i="43"/>
  <c r="P21" i="43"/>
  <c r="O21" i="43"/>
  <c r="K21" i="43"/>
  <c r="J21" i="43"/>
  <c r="F21" i="43"/>
  <c r="E21" i="43"/>
  <c r="T20" i="43"/>
  <c r="S20" i="43"/>
  <c r="P20" i="43"/>
  <c r="O20" i="43"/>
  <c r="K20" i="43"/>
  <c r="J20" i="43"/>
  <c r="F20" i="43"/>
  <c r="E20" i="43"/>
  <c r="A20" i="43"/>
  <c r="T19" i="43"/>
  <c r="S19" i="43"/>
  <c r="P19" i="43"/>
  <c r="O19" i="43"/>
  <c r="N19" i="43"/>
  <c r="K19" i="43"/>
  <c r="J19" i="43"/>
  <c r="I19" i="43"/>
  <c r="F19" i="43"/>
  <c r="E19" i="43"/>
  <c r="B7" i="43"/>
  <c r="A19" i="43"/>
  <c r="T18" i="43"/>
  <c r="S18" i="43"/>
  <c r="N18" i="43"/>
  <c r="I18" i="43"/>
  <c r="A21" i="43" s="1"/>
  <c r="F18" i="43"/>
  <c r="E18" i="43"/>
  <c r="D18" i="43"/>
  <c r="T17" i="43"/>
  <c r="S17" i="43"/>
  <c r="P17" i="43"/>
  <c r="O17" i="43"/>
  <c r="K17" i="43"/>
  <c r="J17" i="43"/>
  <c r="D17" i="43"/>
  <c r="A13" i="43" s="1"/>
  <c r="T16" i="43"/>
  <c r="S16" i="43"/>
  <c r="P16" i="43"/>
  <c r="O16" i="43"/>
  <c r="K16" i="43"/>
  <c r="J16" i="43"/>
  <c r="F16" i="43"/>
  <c r="E16" i="43"/>
  <c r="T15" i="43"/>
  <c r="S15" i="43"/>
  <c r="P15" i="43"/>
  <c r="O15" i="43"/>
  <c r="K15" i="43"/>
  <c r="J15" i="43"/>
  <c r="F15" i="43"/>
  <c r="E15" i="43"/>
  <c r="A15" i="43"/>
  <c r="T14" i="43"/>
  <c r="S14" i="43"/>
  <c r="P14" i="43"/>
  <c r="O14" i="43"/>
  <c r="K14" i="43"/>
  <c r="J14" i="43"/>
  <c r="F14" i="43"/>
  <c r="E14" i="43"/>
  <c r="T13" i="43"/>
  <c r="S13" i="43"/>
  <c r="P13" i="43"/>
  <c r="O13" i="43"/>
  <c r="N13" i="43"/>
  <c r="K13" i="43"/>
  <c r="J13" i="43"/>
  <c r="F13" i="43"/>
  <c r="E13" i="43"/>
  <c r="S12" i="43"/>
  <c r="N12" i="43"/>
  <c r="A26" i="43" s="1"/>
  <c r="K12" i="43"/>
  <c r="J12" i="43"/>
  <c r="I12" i="43"/>
  <c r="F12" i="43"/>
  <c r="E12" i="43"/>
  <c r="T11" i="43"/>
  <c r="S11" i="43"/>
  <c r="P11" i="43"/>
  <c r="O11" i="43"/>
  <c r="I11" i="43"/>
  <c r="F11" i="43"/>
  <c r="E11" i="43"/>
  <c r="T10" i="43"/>
  <c r="P10" i="43"/>
  <c r="O10" i="43"/>
  <c r="K10" i="43"/>
  <c r="J10" i="43"/>
  <c r="F10" i="43"/>
  <c r="E10" i="43"/>
  <c r="D10" i="43"/>
  <c r="T9" i="43"/>
  <c r="S9" i="43"/>
  <c r="P9" i="43"/>
  <c r="O9" i="43"/>
  <c r="K9" i="43"/>
  <c r="J9" i="43"/>
  <c r="D9" i="43"/>
  <c r="A12" i="43" s="1"/>
  <c r="T8" i="43"/>
  <c r="S8" i="43"/>
  <c r="P8" i="43"/>
  <c r="O8" i="43"/>
  <c r="K8" i="43"/>
  <c r="J8" i="43"/>
  <c r="F8" i="43"/>
  <c r="E8" i="43"/>
  <c r="T7" i="43"/>
  <c r="S7" i="43"/>
  <c r="P7" i="43"/>
  <c r="O7" i="43"/>
  <c r="K7" i="43"/>
  <c r="J7" i="43"/>
  <c r="F7" i="43"/>
  <c r="E7" i="43"/>
  <c r="T6" i="43"/>
  <c r="S6" i="43"/>
  <c r="P6" i="43"/>
  <c r="O6" i="43"/>
  <c r="K6" i="43"/>
  <c r="J6" i="43"/>
  <c r="F6" i="43"/>
  <c r="E6" i="43"/>
  <c r="T5" i="43"/>
  <c r="S5" i="43"/>
  <c r="P5" i="43"/>
  <c r="O5" i="43"/>
  <c r="K5" i="43"/>
  <c r="J5" i="43"/>
  <c r="F5" i="43"/>
  <c r="E5" i="43"/>
  <c r="T4" i="43"/>
  <c r="S4" i="43"/>
  <c r="P4" i="43"/>
  <c r="O4" i="43"/>
  <c r="N4" i="43"/>
  <c r="K4" i="43"/>
  <c r="J4" i="43"/>
  <c r="I4" i="43"/>
  <c r="F4" i="43"/>
  <c r="E4" i="43"/>
  <c r="D4" i="43"/>
  <c r="N3" i="43"/>
  <c r="I3" i="43"/>
  <c r="D3" i="43"/>
  <c r="A11" i="43" s="1"/>
  <c r="A1" i="43"/>
  <c r="T62" i="42"/>
  <c r="S62" i="42"/>
  <c r="T61" i="42"/>
  <c r="S61" i="42"/>
  <c r="T60" i="42"/>
  <c r="S60" i="42"/>
  <c r="T59" i="42"/>
  <c r="S59" i="42"/>
  <c r="T58" i="42"/>
  <c r="T57" i="42"/>
  <c r="S57" i="42"/>
  <c r="T56" i="42"/>
  <c r="S56" i="42"/>
  <c r="T55" i="42"/>
  <c r="S55" i="42"/>
  <c r="P55" i="42"/>
  <c r="O55" i="42"/>
  <c r="T54" i="42"/>
  <c r="S54" i="42"/>
  <c r="P54" i="42"/>
  <c r="O54" i="42"/>
  <c r="T53" i="42"/>
  <c r="P53" i="42"/>
  <c r="O53" i="42"/>
  <c r="T52" i="42"/>
  <c r="S52" i="42"/>
  <c r="P52" i="42"/>
  <c r="O52" i="42"/>
  <c r="T51" i="42"/>
  <c r="S51" i="42"/>
  <c r="P51" i="42"/>
  <c r="O51" i="42"/>
  <c r="N51" i="42"/>
  <c r="K51" i="42"/>
  <c r="J51" i="42"/>
  <c r="T50" i="42"/>
  <c r="S50" i="42"/>
  <c r="N50" i="42"/>
  <c r="K50" i="42"/>
  <c r="J50" i="42"/>
  <c r="T49" i="42"/>
  <c r="S49" i="42"/>
  <c r="P49" i="42"/>
  <c r="O49" i="42"/>
  <c r="K49" i="42"/>
  <c r="J49" i="42"/>
  <c r="T48" i="42"/>
  <c r="P48" i="42"/>
  <c r="O48" i="42"/>
  <c r="K48" i="42"/>
  <c r="J48" i="42"/>
  <c r="T47" i="42"/>
  <c r="S47" i="42"/>
  <c r="P47" i="42"/>
  <c r="O47" i="42"/>
  <c r="K47" i="42"/>
  <c r="J47" i="42"/>
  <c r="T46" i="42"/>
  <c r="S46" i="42"/>
  <c r="P46" i="42"/>
  <c r="O46" i="42"/>
  <c r="K46" i="42"/>
  <c r="J46" i="42"/>
  <c r="T45" i="42"/>
  <c r="S45" i="42"/>
  <c r="P45" i="42"/>
  <c r="O45" i="42"/>
  <c r="K45" i="42"/>
  <c r="J45" i="42"/>
  <c r="F45" i="42"/>
  <c r="E45" i="42"/>
  <c r="T44" i="42"/>
  <c r="S44" i="42"/>
  <c r="P44" i="42"/>
  <c r="O44" i="42"/>
  <c r="K44" i="42"/>
  <c r="J44" i="42"/>
  <c r="F44" i="42"/>
  <c r="E44" i="42"/>
  <c r="T43" i="42"/>
  <c r="S43" i="42"/>
  <c r="P43" i="42"/>
  <c r="O43" i="42"/>
  <c r="N43" i="42"/>
  <c r="K43" i="42"/>
  <c r="J43" i="42"/>
  <c r="I43" i="42"/>
  <c r="F43" i="42"/>
  <c r="E43" i="42"/>
  <c r="T42" i="42"/>
  <c r="N42" i="42"/>
  <c r="I42" i="42"/>
  <c r="F42" i="42"/>
  <c r="E42" i="42"/>
  <c r="T41" i="42"/>
  <c r="S41" i="42"/>
  <c r="P41" i="42"/>
  <c r="O41" i="42"/>
  <c r="K41" i="42"/>
  <c r="J41" i="42"/>
  <c r="F41" i="42"/>
  <c r="E41" i="42"/>
  <c r="T40" i="42"/>
  <c r="S40" i="42"/>
  <c r="P40" i="42"/>
  <c r="O40" i="42"/>
  <c r="K40" i="42"/>
  <c r="J40" i="42"/>
  <c r="F40" i="42"/>
  <c r="E40" i="42"/>
  <c r="T39" i="42"/>
  <c r="S39" i="42"/>
  <c r="P39" i="42"/>
  <c r="O39" i="42"/>
  <c r="K39" i="42"/>
  <c r="J39" i="42"/>
  <c r="F39" i="42"/>
  <c r="E39" i="42"/>
  <c r="T38" i="42"/>
  <c r="S38" i="42"/>
  <c r="P38" i="42"/>
  <c r="O38" i="42"/>
  <c r="N38" i="42"/>
  <c r="K38" i="42"/>
  <c r="J38" i="42"/>
  <c r="F38" i="42"/>
  <c r="E38" i="42"/>
  <c r="T37" i="42"/>
  <c r="N37" i="42"/>
  <c r="K37" i="42"/>
  <c r="J37" i="42"/>
  <c r="F37" i="42"/>
  <c r="E37" i="42"/>
  <c r="D37" i="42"/>
  <c r="T36" i="42"/>
  <c r="S36" i="42"/>
  <c r="P36" i="42"/>
  <c r="O36" i="42"/>
  <c r="K36" i="42"/>
  <c r="J36" i="42"/>
  <c r="I36" i="42"/>
  <c r="D36" i="42"/>
  <c r="A16" i="42" s="1"/>
  <c r="T35" i="42"/>
  <c r="S35" i="42"/>
  <c r="P35" i="42"/>
  <c r="O35" i="42"/>
  <c r="I35" i="42"/>
  <c r="F35" i="42"/>
  <c r="E35" i="42"/>
  <c r="T34" i="42"/>
  <c r="S34" i="42"/>
  <c r="P34" i="42"/>
  <c r="O34" i="42"/>
  <c r="K34" i="42"/>
  <c r="J34" i="42"/>
  <c r="F34" i="42"/>
  <c r="E34" i="42"/>
  <c r="T33" i="42"/>
  <c r="S33" i="42"/>
  <c r="P33" i="42"/>
  <c r="O33" i="42"/>
  <c r="K33" i="42"/>
  <c r="J33" i="42"/>
  <c r="F33" i="42"/>
  <c r="E33" i="42"/>
  <c r="T32" i="42"/>
  <c r="P32" i="42"/>
  <c r="O32" i="42"/>
  <c r="K32" i="42"/>
  <c r="J32" i="42"/>
  <c r="F32" i="42"/>
  <c r="E32" i="42"/>
  <c r="P31" i="42"/>
  <c r="O31" i="42"/>
  <c r="K31" i="42"/>
  <c r="J31" i="42"/>
  <c r="F31" i="42"/>
  <c r="E31" i="42"/>
  <c r="A31" i="42"/>
  <c r="P30" i="42"/>
  <c r="O30" i="42"/>
  <c r="K30" i="42"/>
  <c r="J30" i="42"/>
  <c r="F30" i="42"/>
  <c r="E30" i="42"/>
  <c r="D30" i="42"/>
  <c r="A30" i="42"/>
  <c r="P29" i="42"/>
  <c r="O29" i="42"/>
  <c r="K29" i="42"/>
  <c r="J29" i="42"/>
  <c r="D29" i="42"/>
  <c r="A29" i="42"/>
  <c r="P28" i="42"/>
  <c r="O28" i="42"/>
  <c r="N28" i="42"/>
  <c r="K28" i="42"/>
  <c r="J28" i="42"/>
  <c r="I28" i="42"/>
  <c r="F28" i="42"/>
  <c r="E28" i="42"/>
  <c r="T27" i="42"/>
  <c r="S27" i="42"/>
  <c r="N27" i="42"/>
  <c r="A28" i="42" s="1"/>
  <c r="I27" i="42"/>
  <c r="F27" i="42"/>
  <c r="E27" i="42"/>
  <c r="A27" i="42"/>
  <c r="T26" i="42"/>
  <c r="S26" i="42"/>
  <c r="P26" i="42"/>
  <c r="O26" i="42"/>
  <c r="K26" i="42"/>
  <c r="J26" i="42"/>
  <c r="F26" i="42"/>
  <c r="E26" i="42"/>
  <c r="T25" i="42"/>
  <c r="S25" i="42"/>
  <c r="P25" i="42"/>
  <c r="O25" i="42"/>
  <c r="K25" i="42"/>
  <c r="J25" i="42"/>
  <c r="F25" i="42"/>
  <c r="E25" i="42"/>
  <c r="A25" i="42"/>
  <c r="T24" i="42"/>
  <c r="S24" i="42"/>
  <c r="P24" i="42"/>
  <c r="O24" i="42"/>
  <c r="K24" i="42"/>
  <c r="J24" i="42"/>
  <c r="F24" i="42"/>
  <c r="E24" i="42"/>
  <c r="D24" i="42"/>
  <c r="A24" i="42"/>
  <c r="T23" i="42"/>
  <c r="S23" i="42"/>
  <c r="P23" i="42"/>
  <c r="O23" i="42"/>
  <c r="K23" i="42"/>
  <c r="J23" i="42"/>
  <c r="D23" i="42"/>
  <c r="A23" i="42"/>
  <c r="T22" i="42"/>
  <c r="S22" i="42"/>
  <c r="P22" i="42"/>
  <c r="O22" i="42"/>
  <c r="K22" i="42"/>
  <c r="J22" i="42"/>
  <c r="F22" i="42"/>
  <c r="E22" i="42"/>
  <c r="A22" i="42"/>
  <c r="T21" i="42"/>
  <c r="S21" i="42"/>
  <c r="P21" i="42"/>
  <c r="O21" i="42"/>
  <c r="K21" i="42"/>
  <c r="J21" i="42"/>
  <c r="F21" i="42"/>
  <c r="E21" i="42"/>
  <c r="T20" i="42"/>
  <c r="S20" i="42"/>
  <c r="P20" i="42"/>
  <c r="O20" i="42"/>
  <c r="K20" i="42"/>
  <c r="J20" i="42"/>
  <c r="F20" i="42"/>
  <c r="E20" i="42"/>
  <c r="T19" i="42"/>
  <c r="S19" i="42"/>
  <c r="P19" i="42"/>
  <c r="O19" i="42"/>
  <c r="N19" i="42"/>
  <c r="K19" i="42"/>
  <c r="J19" i="42"/>
  <c r="I19" i="42"/>
  <c r="F19" i="42"/>
  <c r="E19" i="42"/>
  <c r="B7" i="42"/>
  <c r="T18" i="42"/>
  <c r="S18" i="42"/>
  <c r="N18" i="42"/>
  <c r="I18" i="42"/>
  <c r="A21" i="42" s="1"/>
  <c r="F18" i="42"/>
  <c r="E18" i="42"/>
  <c r="D18" i="42"/>
  <c r="T17" i="42"/>
  <c r="S17" i="42"/>
  <c r="P17" i="42"/>
  <c r="O17" i="42"/>
  <c r="K17" i="42"/>
  <c r="J17" i="42"/>
  <c r="D17" i="42"/>
  <c r="T16" i="42"/>
  <c r="S16" i="42"/>
  <c r="P16" i="42"/>
  <c r="O16" i="42"/>
  <c r="K16" i="42"/>
  <c r="J16" i="42"/>
  <c r="F16" i="42"/>
  <c r="E16" i="42"/>
  <c r="T15" i="42"/>
  <c r="S15" i="42"/>
  <c r="P15" i="42"/>
  <c r="O15" i="42"/>
  <c r="K15" i="42"/>
  <c r="J15" i="42"/>
  <c r="F15" i="42"/>
  <c r="E15" i="42"/>
  <c r="A15" i="42"/>
  <c r="T14" i="42"/>
  <c r="S14" i="42"/>
  <c r="P14" i="42"/>
  <c r="O14" i="42"/>
  <c r="K14" i="42"/>
  <c r="J14" i="42"/>
  <c r="F14" i="42"/>
  <c r="E14" i="42"/>
  <c r="A14" i="42"/>
  <c r="T13" i="42"/>
  <c r="S13" i="42"/>
  <c r="P13" i="42"/>
  <c r="O13" i="42"/>
  <c r="N13" i="42"/>
  <c r="K13" i="42"/>
  <c r="J13" i="42"/>
  <c r="F13" i="42"/>
  <c r="E13" i="42"/>
  <c r="A13" i="42"/>
  <c r="S12" i="42"/>
  <c r="N12" i="42"/>
  <c r="A26" i="42" s="1"/>
  <c r="K12" i="42"/>
  <c r="J12" i="42"/>
  <c r="I12" i="42"/>
  <c r="F12" i="42"/>
  <c r="E12" i="42"/>
  <c r="T11" i="42"/>
  <c r="S11" i="42"/>
  <c r="P11" i="42"/>
  <c r="O11" i="42"/>
  <c r="I11" i="42"/>
  <c r="A20" i="42" s="1"/>
  <c r="F11" i="42"/>
  <c r="E11" i="42"/>
  <c r="T10" i="42"/>
  <c r="P10" i="42"/>
  <c r="O10" i="42"/>
  <c r="K10" i="42"/>
  <c r="J10" i="42"/>
  <c r="F10" i="42"/>
  <c r="E10" i="42"/>
  <c r="D10" i="42"/>
  <c r="T9" i="42"/>
  <c r="S9" i="42"/>
  <c r="P9" i="42"/>
  <c r="O9" i="42"/>
  <c r="K9" i="42"/>
  <c r="J9" i="42"/>
  <c r="D9" i="42"/>
  <c r="A12" i="42" s="1"/>
  <c r="T8" i="42"/>
  <c r="S8" i="42"/>
  <c r="P8" i="42"/>
  <c r="O8" i="42"/>
  <c r="K8" i="42"/>
  <c r="J8" i="42"/>
  <c r="F8" i="42"/>
  <c r="E8" i="42"/>
  <c r="T7" i="42"/>
  <c r="S7" i="42"/>
  <c r="P7" i="42"/>
  <c r="O7" i="42"/>
  <c r="K7" i="42"/>
  <c r="J7" i="42"/>
  <c r="F7" i="42"/>
  <c r="E7" i="42"/>
  <c r="T6" i="42"/>
  <c r="S6" i="42"/>
  <c r="P6" i="42"/>
  <c r="O6" i="42"/>
  <c r="K6" i="42"/>
  <c r="J6" i="42"/>
  <c r="F6" i="42"/>
  <c r="E6" i="42"/>
  <c r="T5" i="42"/>
  <c r="S5" i="42"/>
  <c r="P5" i="42"/>
  <c r="O5" i="42"/>
  <c r="K5" i="42"/>
  <c r="J5" i="42"/>
  <c r="F5" i="42"/>
  <c r="E5" i="42"/>
  <c r="T4" i="42"/>
  <c r="S4" i="42"/>
  <c r="P4" i="42"/>
  <c r="O4" i="42"/>
  <c r="N4" i="42"/>
  <c r="K4" i="42"/>
  <c r="J4" i="42"/>
  <c r="I4" i="42"/>
  <c r="F4" i="42"/>
  <c r="E4" i="42"/>
  <c r="D4" i="42"/>
  <c r="N3" i="42"/>
  <c r="I3" i="42"/>
  <c r="A19" i="42" s="1"/>
  <c r="D3" i="42"/>
  <c r="A11" i="42" s="1"/>
  <c r="A1" i="42"/>
  <c r="T62" i="41"/>
  <c r="S62" i="41"/>
  <c r="T61" i="41"/>
  <c r="S61" i="41"/>
  <c r="T60" i="41"/>
  <c r="S60" i="41"/>
  <c r="T59" i="41"/>
  <c r="S59" i="41"/>
  <c r="T58" i="41"/>
  <c r="T57" i="41"/>
  <c r="S57" i="41"/>
  <c r="T56" i="41"/>
  <c r="S56" i="41"/>
  <c r="T55" i="41"/>
  <c r="S55" i="41"/>
  <c r="P55" i="41"/>
  <c r="O55" i="41"/>
  <c r="T54" i="41"/>
  <c r="S54" i="41"/>
  <c r="P54" i="41"/>
  <c r="O54" i="41"/>
  <c r="T53" i="41"/>
  <c r="P53" i="41"/>
  <c r="O53" i="41"/>
  <c r="T52" i="41"/>
  <c r="S52" i="41"/>
  <c r="P52" i="41"/>
  <c r="O52" i="41"/>
  <c r="T51" i="41"/>
  <c r="S51" i="41"/>
  <c r="P51" i="41"/>
  <c r="O51" i="41"/>
  <c r="K51" i="41"/>
  <c r="J51" i="41"/>
  <c r="T50" i="41"/>
  <c r="S50" i="41"/>
  <c r="N50" i="41"/>
  <c r="K50" i="41"/>
  <c r="J50" i="41"/>
  <c r="T49" i="41"/>
  <c r="S49" i="41"/>
  <c r="P49" i="41"/>
  <c r="O49" i="41"/>
  <c r="K49" i="41"/>
  <c r="J49" i="41"/>
  <c r="T48" i="41"/>
  <c r="P48" i="41"/>
  <c r="O48" i="41"/>
  <c r="K48" i="41"/>
  <c r="J48" i="41"/>
  <c r="T47" i="41"/>
  <c r="S47" i="41"/>
  <c r="P47" i="41"/>
  <c r="O47" i="41"/>
  <c r="K47" i="41"/>
  <c r="J47" i="41"/>
  <c r="T46" i="41"/>
  <c r="S46" i="41"/>
  <c r="P46" i="41"/>
  <c r="O46" i="41"/>
  <c r="K46" i="41"/>
  <c r="J46" i="41"/>
  <c r="T45" i="41"/>
  <c r="S45" i="41"/>
  <c r="P45" i="41"/>
  <c r="O45" i="41"/>
  <c r="K45" i="41"/>
  <c r="J45" i="41"/>
  <c r="F45" i="41"/>
  <c r="E45" i="41"/>
  <c r="T44" i="41"/>
  <c r="S44" i="41"/>
  <c r="P44" i="41"/>
  <c r="O44" i="41"/>
  <c r="K44" i="41"/>
  <c r="J44" i="41"/>
  <c r="F44" i="41"/>
  <c r="E44" i="41"/>
  <c r="T43" i="41"/>
  <c r="S43" i="41"/>
  <c r="P43" i="41"/>
  <c r="O43" i="41"/>
  <c r="K43" i="41"/>
  <c r="J43" i="41"/>
  <c r="F43" i="41"/>
  <c r="E43" i="41"/>
  <c r="T42" i="41"/>
  <c r="N42" i="41"/>
  <c r="A30" i="41" s="1"/>
  <c r="I42" i="41"/>
  <c r="F42" i="41"/>
  <c r="E42" i="41"/>
  <c r="T41" i="41"/>
  <c r="S41" i="41"/>
  <c r="P41" i="41"/>
  <c r="O41" i="41"/>
  <c r="K41" i="41"/>
  <c r="J41" i="41"/>
  <c r="F41" i="41"/>
  <c r="E41" i="41"/>
  <c r="T40" i="41"/>
  <c r="S40" i="41"/>
  <c r="P40" i="41"/>
  <c r="O40" i="41"/>
  <c r="K40" i="41"/>
  <c r="J40" i="41"/>
  <c r="F40" i="41"/>
  <c r="E40" i="41"/>
  <c r="T39" i="41"/>
  <c r="S39" i="41"/>
  <c r="P39" i="41"/>
  <c r="O39" i="41"/>
  <c r="K39" i="41"/>
  <c r="J39" i="41"/>
  <c r="F39" i="41"/>
  <c r="E39" i="41"/>
  <c r="T38" i="41"/>
  <c r="S38" i="41"/>
  <c r="P38" i="41"/>
  <c r="O38" i="41"/>
  <c r="K38" i="41"/>
  <c r="J38" i="41"/>
  <c r="F38" i="41"/>
  <c r="E38" i="41"/>
  <c r="T37" i="41"/>
  <c r="N37" i="41"/>
  <c r="A29" i="41" s="1"/>
  <c r="K37" i="41"/>
  <c r="J37" i="41"/>
  <c r="F37" i="41"/>
  <c r="E37" i="41"/>
  <c r="T36" i="41"/>
  <c r="S36" i="41"/>
  <c r="P36" i="41"/>
  <c r="O36" i="41"/>
  <c r="K36" i="41"/>
  <c r="J36" i="41"/>
  <c r="D36" i="41"/>
  <c r="T35" i="41"/>
  <c r="S35" i="41"/>
  <c r="P35" i="41"/>
  <c r="O35" i="41"/>
  <c r="I35" i="41"/>
  <c r="F35" i="41"/>
  <c r="E35" i="41"/>
  <c r="T34" i="41"/>
  <c r="S34" i="41"/>
  <c r="P34" i="41"/>
  <c r="O34" i="41"/>
  <c r="K34" i="41"/>
  <c r="J34" i="41"/>
  <c r="F34" i="41"/>
  <c r="E34" i="41"/>
  <c r="T33" i="41"/>
  <c r="S33" i="41"/>
  <c r="P33" i="41"/>
  <c r="O33" i="41"/>
  <c r="K33" i="41"/>
  <c r="J33" i="41"/>
  <c r="F33" i="41"/>
  <c r="E33" i="41"/>
  <c r="T32" i="41"/>
  <c r="P32" i="41"/>
  <c r="O32" i="41"/>
  <c r="K32" i="41"/>
  <c r="J32" i="41"/>
  <c r="F32" i="41"/>
  <c r="E32" i="41"/>
  <c r="P31" i="41"/>
  <c r="O31" i="41"/>
  <c r="K31" i="41"/>
  <c r="J31" i="41"/>
  <c r="F31" i="41"/>
  <c r="E31" i="41"/>
  <c r="A31" i="41"/>
  <c r="P30" i="41"/>
  <c r="O30" i="41"/>
  <c r="K30" i="41"/>
  <c r="J30" i="41"/>
  <c r="F30" i="41"/>
  <c r="E30" i="41"/>
  <c r="P29" i="41"/>
  <c r="O29" i="41"/>
  <c r="K29" i="41"/>
  <c r="J29" i="41"/>
  <c r="D29" i="41"/>
  <c r="A15" i="41" s="1"/>
  <c r="P28" i="41"/>
  <c r="O28" i="41"/>
  <c r="K28" i="41"/>
  <c r="J28" i="41"/>
  <c r="F28" i="41"/>
  <c r="E28" i="41"/>
  <c r="T27" i="41"/>
  <c r="S27" i="41"/>
  <c r="N27" i="41"/>
  <c r="A28" i="41" s="1"/>
  <c r="I27" i="41"/>
  <c r="F27" i="41"/>
  <c r="E27" i="41"/>
  <c r="T26" i="41"/>
  <c r="S26" i="41"/>
  <c r="P26" i="41"/>
  <c r="O26" i="41"/>
  <c r="K26" i="41"/>
  <c r="J26" i="41"/>
  <c r="F26" i="41"/>
  <c r="E26" i="41"/>
  <c r="T25" i="41"/>
  <c r="S25" i="41"/>
  <c r="P25" i="41"/>
  <c r="O25" i="41"/>
  <c r="K25" i="41"/>
  <c r="J25" i="41"/>
  <c r="F25" i="41"/>
  <c r="E25" i="41"/>
  <c r="T24" i="41"/>
  <c r="S24" i="41"/>
  <c r="P24" i="41"/>
  <c r="O24" i="41"/>
  <c r="K24" i="41"/>
  <c r="J24" i="41"/>
  <c r="F24" i="41"/>
  <c r="E24" i="41"/>
  <c r="A24" i="41"/>
  <c r="T23" i="41"/>
  <c r="S23" i="41"/>
  <c r="P23" i="41"/>
  <c r="O23" i="41"/>
  <c r="K23" i="41"/>
  <c r="J23" i="41"/>
  <c r="D23" i="41"/>
  <c r="A23" i="41"/>
  <c r="T22" i="41"/>
  <c r="S22" i="41"/>
  <c r="P22" i="41"/>
  <c r="O22" i="41"/>
  <c r="K22" i="41"/>
  <c r="J22" i="41"/>
  <c r="F22" i="41"/>
  <c r="E22" i="41"/>
  <c r="A22" i="41"/>
  <c r="T21" i="41"/>
  <c r="S21" i="41"/>
  <c r="P21" i="41"/>
  <c r="O21" i="41"/>
  <c r="K21" i="41"/>
  <c r="J21" i="41"/>
  <c r="F21" i="41"/>
  <c r="E21" i="41"/>
  <c r="T20" i="41"/>
  <c r="S20" i="41"/>
  <c r="P20" i="41"/>
  <c r="O20" i="41"/>
  <c r="K20" i="41"/>
  <c r="J20" i="41"/>
  <c r="F20" i="41"/>
  <c r="E20" i="41"/>
  <c r="T19" i="41"/>
  <c r="S19" i="41"/>
  <c r="P19" i="41"/>
  <c r="O19" i="41"/>
  <c r="K19" i="41"/>
  <c r="J19" i="41"/>
  <c r="F19" i="41"/>
  <c r="E19" i="41"/>
  <c r="T18" i="41"/>
  <c r="S18" i="41"/>
  <c r="N18" i="41"/>
  <c r="A27" i="41" s="1"/>
  <c r="I18" i="41"/>
  <c r="A21" i="41" s="1"/>
  <c r="F18" i="41"/>
  <c r="E18" i="41"/>
  <c r="T17" i="41"/>
  <c r="S17" i="41"/>
  <c r="P17" i="41"/>
  <c r="O17" i="41"/>
  <c r="K17" i="41"/>
  <c r="J17" i="41"/>
  <c r="D17" i="41"/>
  <c r="T16" i="41"/>
  <c r="S16" i="41"/>
  <c r="P16" i="41"/>
  <c r="O16" i="41"/>
  <c r="K16" i="41"/>
  <c r="J16" i="41"/>
  <c r="F16" i="41"/>
  <c r="E16" i="41"/>
  <c r="A16" i="41"/>
  <c r="T15" i="41"/>
  <c r="S15" i="41"/>
  <c r="P15" i="41"/>
  <c r="O15" i="41"/>
  <c r="K15" i="41"/>
  <c r="J15" i="41"/>
  <c r="F15" i="41"/>
  <c r="E15" i="41"/>
  <c r="T14" i="41"/>
  <c r="S14" i="41"/>
  <c r="P14" i="41"/>
  <c r="O14" i="41"/>
  <c r="K14" i="41"/>
  <c r="J14" i="41"/>
  <c r="F14" i="41"/>
  <c r="E14" i="41"/>
  <c r="A14" i="41"/>
  <c r="T13" i="41"/>
  <c r="S13" i="41"/>
  <c r="P13" i="41"/>
  <c r="O13" i="41"/>
  <c r="K13" i="41"/>
  <c r="J13" i="41"/>
  <c r="F13" i="41"/>
  <c r="E13" i="41"/>
  <c r="A13" i="41"/>
  <c r="T12" i="41"/>
  <c r="S12" i="41"/>
  <c r="N12" i="41"/>
  <c r="A26" i="41" s="1"/>
  <c r="K12" i="41"/>
  <c r="J12" i="41"/>
  <c r="F12" i="41"/>
  <c r="E12" i="41"/>
  <c r="A12" i="41"/>
  <c r="T11" i="41"/>
  <c r="S11" i="41"/>
  <c r="P11" i="41"/>
  <c r="O11" i="41"/>
  <c r="I11" i="41"/>
  <c r="A20" i="41" s="1"/>
  <c r="F11" i="41"/>
  <c r="E11" i="41"/>
  <c r="T10" i="41"/>
  <c r="P10" i="41"/>
  <c r="O10" i="41"/>
  <c r="K10" i="41"/>
  <c r="J10" i="41"/>
  <c r="F10" i="41"/>
  <c r="E10" i="41"/>
  <c r="T9" i="41"/>
  <c r="S9" i="41"/>
  <c r="P9" i="41"/>
  <c r="O9" i="41"/>
  <c r="K9" i="41"/>
  <c r="J9" i="41"/>
  <c r="D9" i="41"/>
  <c r="T8" i="41"/>
  <c r="S8" i="41"/>
  <c r="P8" i="41"/>
  <c r="O8" i="41"/>
  <c r="K8" i="41"/>
  <c r="J8" i="41"/>
  <c r="F8" i="41"/>
  <c r="E8" i="41"/>
  <c r="T7" i="41"/>
  <c r="S7" i="41"/>
  <c r="P7" i="41"/>
  <c r="O7" i="41"/>
  <c r="K7" i="41"/>
  <c r="J7" i="41"/>
  <c r="F7" i="41"/>
  <c r="E7" i="41"/>
  <c r="B7" i="41"/>
  <c r="T6" i="41"/>
  <c r="S6" i="41"/>
  <c r="P6" i="41"/>
  <c r="O6" i="41"/>
  <c r="K6" i="41"/>
  <c r="J6" i="41"/>
  <c r="F6" i="41"/>
  <c r="E6" i="41"/>
  <c r="T5" i="41"/>
  <c r="S5" i="41"/>
  <c r="P5" i="41"/>
  <c r="O5" i="41"/>
  <c r="K5" i="41"/>
  <c r="J5" i="41"/>
  <c r="F5" i="41"/>
  <c r="E5" i="41"/>
  <c r="T4" i="41"/>
  <c r="S4" i="41"/>
  <c r="P4" i="41"/>
  <c r="O4" i="41"/>
  <c r="K4" i="41"/>
  <c r="J4" i="41"/>
  <c r="F4" i="41"/>
  <c r="E4" i="41"/>
  <c r="N3" i="41"/>
  <c r="A25" i="41" s="1"/>
  <c r="I3" i="41"/>
  <c r="A19" i="41" s="1"/>
  <c r="D3" i="41"/>
  <c r="A11" i="41" s="1"/>
  <c r="A1" i="41"/>
  <c r="T62" i="40"/>
  <c r="S62" i="40"/>
  <c r="T61" i="40"/>
  <c r="S61" i="40"/>
  <c r="T60" i="40"/>
  <c r="S60" i="40"/>
  <c r="T59" i="40"/>
  <c r="S59" i="40"/>
  <c r="T58" i="40"/>
  <c r="T57" i="40"/>
  <c r="S57" i="40"/>
  <c r="T56" i="40"/>
  <c r="S56" i="40"/>
  <c r="T55" i="40"/>
  <c r="S55" i="40"/>
  <c r="P55" i="40"/>
  <c r="O55" i="40"/>
  <c r="T54" i="40"/>
  <c r="S54" i="40"/>
  <c r="P54" i="40"/>
  <c r="O54" i="40"/>
  <c r="T53" i="40"/>
  <c r="P53" i="40"/>
  <c r="O53" i="40"/>
  <c r="T52" i="40"/>
  <c r="S52" i="40"/>
  <c r="P52" i="40"/>
  <c r="O52" i="40"/>
  <c r="T51" i="40"/>
  <c r="S51" i="40"/>
  <c r="P51" i="40"/>
  <c r="O51" i="40"/>
  <c r="K51" i="40"/>
  <c r="J51" i="40"/>
  <c r="T50" i="40"/>
  <c r="S50" i="40"/>
  <c r="N50" i="40"/>
  <c r="K50" i="40"/>
  <c r="J50" i="40"/>
  <c r="T49" i="40"/>
  <c r="S49" i="40"/>
  <c r="P49" i="40"/>
  <c r="O49" i="40"/>
  <c r="K49" i="40"/>
  <c r="J49" i="40"/>
  <c r="T48" i="40"/>
  <c r="P48" i="40"/>
  <c r="O48" i="40"/>
  <c r="K48" i="40"/>
  <c r="J48" i="40"/>
  <c r="T47" i="40"/>
  <c r="S47" i="40"/>
  <c r="P47" i="40"/>
  <c r="O47" i="40"/>
  <c r="K47" i="40"/>
  <c r="J47" i="40"/>
  <c r="T46" i="40"/>
  <c r="S46" i="40"/>
  <c r="P46" i="40"/>
  <c r="O46" i="40"/>
  <c r="K46" i="40"/>
  <c r="J46" i="40"/>
  <c r="T45" i="40"/>
  <c r="S45" i="40"/>
  <c r="P45" i="40"/>
  <c r="O45" i="40"/>
  <c r="K45" i="40"/>
  <c r="J45" i="40"/>
  <c r="F45" i="40"/>
  <c r="E45" i="40"/>
  <c r="T44" i="40"/>
  <c r="S44" i="40"/>
  <c r="P44" i="40"/>
  <c r="O44" i="40"/>
  <c r="K44" i="40"/>
  <c r="J44" i="40"/>
  <c r="F44" i="40"/>
  <c r="E44" i="40"/>
  <c r="T43" i="40"/>
  <c r="S43" i="40"/>
  <c r="P43" i="40"/>
  <c r="O43" i="40"/>
  <c r="K43" i="40"/>
  <c r="J43" i="40"/>
  <c r="F43" i="40"/>
  <c r="E43" i="40"/>
  <c r="T42" i="40"/>
  <c r="N42" i="40"/>
  <c r="I42" i="40"/>
  <c r="F42" i="40"/>
  <c r="E42" i="40"/>
  <c r="T41" i="40"/>
  <c r="S41" i="40"/>
  <c r="P41" i="40"/>
  <c r="O41" i="40"/>
  <c r="K41" i="40"/>
  <c r="J41" i="40"/>
  <c r="F41" i="40"/>
  <c r="E41" i="40"/>
  <c r="T40" i="40"/>
  <c r="S40" i="40"/>
  <c r="P40" i="40"/>
  <c r="O40" i="40"/>
  <c r="K40" i="40"/>
  <c r="J40" i="40"/>
  <c r="F40" i="40"/>
  <c r="E40" i="40"/>
  <c r="T39" i="40"/>
  <c r="S39" i="40"/>
  <c r="P39" i="40"/>
  <c r="O39" i="40"/>
  <c r="K39" i="40"/>
  <c r="J39" i="40"/>
  <c r="F39" i="40"/>
  <c r="E39" i="40"/>
  <c r="T38" i="40"/>
  <c r="S38" i="40"/>
  <c r="P38" i="40"/>
  <c r="O38" i="40"/>
  <c r="K38" i="40"/>
  <c r="J38" i="40"/>
  <c r="F38" i="40"/>
  <c r="E38" i="40"/>
  <c r="T37" i="40"/>
  <c r="N37" i="40"/>
  <c r="K37" i="40"/>
  <c r="J37" i="40"/>
  <c r="F37" i="40"/>
  <c r="E37" i="40"/>
  <c r="T36" i="40"/>
  <c r="S36" i="40"/>
  <c r="P36" i="40"/>
  <c r="O36" i="40"/>
  <c r="K36" i="40"/>
  <c r="J36" i="40"/>
  <c r="D36" i="40"/>
  <c r="T35" i="40"/>
  <c r="S35" i="40"/>
  <c r="P35" i="40"/>
  <c r="O35" i="40"/>
  <c r="I35" i="40"/>
  <c r="F35" i="40"/>
  <c r="E35" i="40"/>
  <c r="T34" i="40"/>
  <c r="S34" i="40"/>
  <c r="P34" i="40"/>
  <c r="O34" i="40"/>
  <c r="K34" i="40"/>
  <c r="J34" i="40"/>
  <c r="F34" i="40"/>
  <c r="E34" i="40"/>
  <c r="T33" i="40"/>
  <c r="S33" i="40"/>
  <c r="P33" i="40"/>
  <c r="O33" i="40"/>
  <c r="K33" i="40"/>
  <c r="J33" i="40"/>
  <c r="F33" i="40"/>
  <c r="E33" i="40"/>
  <c r="T32" i="40"/>
  <c r="P32" i="40"/>
  <c r="O32" i="40"/>
  <c r="K32" i="40"/>
  <c r="J32" i="40"/>
  <c r="F32" i="40"/>
  <c r="E32" i="40"/>
  <c r="P31" i="40"/>
  <c r="O31" i="40"/>
  <c r="K31" i="40"/>
  <c r="J31" i="40"/>
  <c r="F31" i="40"/>
  <c r="E31" i="40"/>
  <c r="A31" i="40"/>
  <c r="P30" i="40"/>
  <c r="O30" i="40"/>
  <c r="K30" i="40"/>
  <c r="J30" i="40"/>
  <c r="F30" i="40"/>
  <c r="E30" i="40"/>
  <c r="A30" i="40"/>
  <c r="P29" i="40"/>
  <c r="O29" i="40"/>
  <c r="K29" i="40"/>
  <c r="J29" i="40"/>
  <c r="D29" i="40"/>
  <c r="A29" i="40"/>
  <c r="P28" i="40"/>
  <c r="O28" i="40"/>
  <c r="K28" i="40"/>
  <c r="J28" i="40"/>
  <c r="F28" i="40"/>
  <c r="E28" i="40"/>
  <c r="T27" i="40"/>
  <c r="S27" i="40"/>
  <c r="N27" i="40"/>
  <c r="A28" i="40" s="1"/>
  <c r="I27" i="40"/>
  <c r="F27" i="40"/>
  <c r="E27" i="40"/>
  <c r="T26" i="40"/>
  <c r="S26" i="40"/>
  <c r="P26" i="40"/>
  <c r="O26" i="40"/>
  <c r="K26" i="40"/>
  <c r="J26" i="40"/>
  <c r="F26" i="40"/>
  <c r="E26" i="40"/>
  <c r="B7" i="40"/>
  <c r="T25" i="40"/>
  <c r="S25" i="40"/>
  <c r="P25" i="40"/>
  <c r="O25" i="40"/>
  <c r="K25" i="40"/>
  <c r="J25" i="40"/>
  <c r="F25" i="40"/>
  <c r="E25" i="40"/>
  <c r="T24" i="40"/>
  <c r="S24" i="40"/>
  <c r="P24" i="40"/>
  <c r="O24" i="40"/>
  <c r="K24" i="40"/>
  <c r="J24" i="40"/>
  <c r="F24" i="40"/>
  <c r="E24" i="40"/>
  <c r="A24" i="40"/>
  <c r="T23" i="40"/>
  <c r="S23" i="40"/>
  <c r="P23" i="40"/>
  <c r="O23" i="40"/>
  <c r="K23" i="40"/>
  <c r="J23" i="40"/>
  <c r="D23" i="40"/>
  <c r="A14" i="40" s="1"/>
  <c r="A23" i="40"/>
  <c r="T22" i="40"/>
  <c r="S22" i="40"/>
  <c r="P22" i="40"/>
  <c r="O22" i="40"/>
  <c r="K22" i="40"/>
  <c r="J22" i="40"/>
  <c r="F22" i="40"/>
  <c r="E22" i="40"/>
  <c r="A22" i="40"/>
  <c r="T21" i="40"/>
  <c r="S21" i="40"/>
  <c r="P21" i="40"/>
  <c r="O21" i="40"/>
  <c r="K21" i="40"/>
  <c r="J21" i="40"/>
  <c r="F21" i="40"/>
  <c r="E21" i="40"/>
  <c r="T20" i="40"/>
  <c r="S20" i="40"/>
  <c r="P20" i="40"/>
  <c r="O20" i="40"/>
  <c r="K20" i="40"/>
  <c r="J20" i="40"/>
  <c r="F20" i="40"/>
  <c r="E20" i="40"/>
  <c r="A20" i="40"/>
  <c r="T19" i="40"/>
  <c r="S19" i="40"/>
  <c r="P19" i="40"/>
  <c r="O19" i="40"/>
  <c r="K19" i="40"/>
  <c r="J19" i="40"/>
  <c r="F19" i="40"/>
  <c r="E19" i="40"/>
  <c r="A19" i="40"/>
  <c r="T18" i="40"/>
  <c r="S18" i="40"/>
  <c r="N18" i="40"/>
  <c r="A27" i="40" s="1"/>
  <c r="I18" i="40"/>
  <c r="A21" i="40" s="1"/>
  <c r="F18" i="40"/>
  <c r="E18" i="40"/>
  <c r="T17" i="40"/>
  <c r="S17" i="40"/>
  <c r="P17" i="40"/>
  <c r="O17" i="40"/>
  <c r="K17" i="40"/>
  <c r="J17" i="40"/>
  <c r="D17" i="40"/>
  <c r="A13" i="40" s="1"/>
  <c r="T16" i="40"/>
  <c r="S16" i="40"/>
  <c r="P16" i="40"/>
  <c r="O16" i="40"/>
  <c r="K16" i="40"/>
  <c r="J16" i="40"/>
  <c r="F16" i="40"/>
  <c r="E16" i="40"/>
  <c r="A16" i="40"/>
  <c r="T15" i="40"/>
  <c r="S15" i="40"/>
  <c r="P15" i="40"/>
  <c r="O15" i="40"/>
  <c r="K15" i="40"/>
  <c r="J15" i="40"/>
  <c r="F15" i="40"/>
  <c r="E15" i="40"/>
  <c r="A15" i="40"/>
  <c r="T14" i="40"/>
  <c r="S14" i="40"/>
  <c r="P14" i="40"/>
  <c r="O14" i="40"/>
  <c r="K14" i="40"/>
  <c r="J14" i="40"/>
  <c r="F14" i="40"/>
  <c r="E14" i="40"/>
  <c r="T13" i="40"/>
  <c r="S13" i="40"/>
  <c r="P13" i="40"/>
  <c r="O13" i="40"/>
  <c r="K13" i="40"/>
  <c r="J13" i="40"/>
  <c r="F13" i="40"/>
  <c r="E13" i="40"/>
  <c r="T12" i="40"/>
  <c r="S12" i="40"/>
  <c r="N12" i="40"/>
  <c r="A26" i="40" s="1"/>
  <c r="K12" i="40"/>
  <c r="J12" i="40"/>
  <c r="F12" i="40"/>
  <c r="E12" i="40"/>
  <c r="T11" i="40"/>
  <c r="S11" i="40"/>
  <c r="P11" i="40"/>
  <c r="O11" i="40"/>
  <c r="I11" i="40"/>
  <c r="F11" i="40"/>
  <c r="E11" i="40"/>
  <c r="T10" i="40"/>
  <c r="P10" i="40"/>
  <c r="O10" i="40"/>
  <c r="K10" i="40"/>
  <c r="J10" i="40"/>
  <c r="F10" i="40"/>
  <c r="E10" i="40"/>
  <c r="T9" i="40"/>
  <c r="S9" i="40"/>
  <c r="P9" i="40"/>
  <c r="O9" i="40"/>
  <c r="K9" i="40"/>
  <c r="J9" i="40"/>
  <c r="D9" i="40"/>
  <c r="A12" i="40" s="1"/>
  <c r="T8" i="40"/>
  <c r="S8" i="40"/>
  <c r="P8" i="40"/>
  <c r="O8" i="40"/>
  <c r="K8" i="40"/>
  <c r="J8" i="40"/>
  <c r="F8" i="40"/>
  <c r="E8" i="40"/>
  <c r="T7" i="40"/>
  <c r="S7" i="40"/>
  <c r="P7" i="40"/>
  <c r="O7" i="40"/>
  <c r="K7" i="40"/>
  <c r="J7" i="40"/>
  <c r="F7" i="40"/>
  <c r="E7" i="40"/>
  <c r="T6" i="40"/>
  <c r="S6" i="40"/>
  <c r="P6" i="40"/>
  <c r="O6" i="40"/>
  <c r="K6" i="40"/>
  <c r="J6" i="40"/>
  <c r="F6" i="40"/>
  <c r="E6" i="40"/>
  <c r="T5" i="40"/>
  <c r="S5" i="40"/>
  <c r="P5" i="40"/>
  <c r="O5" i="40"/>
  <c r="K5" i="40"/>
  <c r="J5" i="40"/>
  <c r="F5" i="40"/>
  <c r="E5" i="40"/>
  <c r="T4" i="40"/>
  <c r="S4" i="40"/>
  <c r="P4" i="40"/>
  <c r="O4" i="40"/>
  <c r="K4" i="40"/>
  <c r="J4" i="40"/>
  <c r="F4" i="40"/>
  <c r="E4" i="40"/>
  <c r="N3" i="40"/>
  <c r="A25" i="40" s="1"/>
  <c r="I3" i="40"/>
  <c r="D3" i="40"/>
  <c r="A11" i="40" s="1"/>
  <c r="A1" i="40"/>
  <c r="V62" i="39"/>
  <c r="V61" i="39"/>
  <c r="V60" i="39"/>
  <c r="V59" i="39"/>
  <c r="V58" i="39"/>
  <c r="V57" i="39"/>
  <c r="V56" i="39"/>
  <c r="V55" i="39"/>
  <c r="V54" i="39"/>
  <c r="V53" i="39"/>
  <c r="V52" i="39"/>
  <c r="V51" i="39"/>
  <c r="V50" i="39"/>
  <c r="V49" i="39"/>
  <c r="V48" i="39"/>
  <c r="V47" i="39"/>
  <c r="V46" i="39"/>
  <c r="V45" i="39"/>
  <c r="V44" i="39"/>
  <c r="V43" i="39"/>
  <c r="V42" i="39"/>
  <c r="V41" i="39"/>
  <c r="V40" i="39"/>
  <c r="V39" i="39"/>
  <c r="V37" i="39"/>
  <c r="V36" i="39"/>
  <c r="V35" i="39"/>
  <c r="V34" i="39"/>
  <c r="V33" i="39"/>
  <c r="V27" i="39"/>
  <c r="V26" i="39"/>
  <c r="V25" i="39"/>
  <c r="V24" i="39"/>
  <c r="V23" i="39"/>
  <c r="V22" i="39"/>
  <c r="V21" i="39"/>
  <c r="V20" i="39"/>
  <c r="V19" i="39"/>
  <c r="V18" i="39"/>
  <c r="V17" i="39"/>
  <c r="V16" i="39"/>
  <c r="V15" i="39"/>
  <c r="V14" i="39"/>
  <c r="V13" i="39"/>
  <c r="V12" i="39"/>
  <c r="V11" i="39"/>
  <c r="V9" i="39"/>
  <c r="V8" i="39"/>
  <c r="V7" i="39"/>
  <c r="V6" i="39"/>
  <c r="V5" i="39"/>
  <c r="V4" i="39"/>
  <c r="Q55" i="39"/>
  <c r="Q54" i="39"/>
  <c r="Q53" i="39"/>
  <c r="Q52" i="39"/>
  <c r="Q51" i="39"/>
  <c r="Q49" i="39"/>
  <c r="Q48" i="39"/>
  <c r="Q47" i="39"/>
  <c r="Q46" i="39"/>
  <c r="Q45" i="39"/>
  <c r="Q44" i="39"/>
  <c r="Q43" i="39"/>
  <c r="Q41" i="39"/>
  <c r="Q40" i="39"/>
  <c r="Q39" i="39"/>
  <c r="Q38" i="39"/>
  <c r="Q36" i="39"/>
  <c r="Q35" i="39"/>
  <c r="Q34" i="39"/>
  <c r="Q33" i="39"/>
  <c r="Q32" i="39"/>
  <c r="Q31" i="39"/>
  <c r="Q30" i="39"/>
  <c r="Q29" i="39"/>
  <c r="Q28" i="39"/>
  <c r="Q26" i="39"/>
  <c r="Q25" i="39"/>
  <c r="Q24" i="39"/>
  <c r="Q23" i="39"/>
  <c r="Q22" i="39"/>
  <c r="Q21" i="39"/>
  <c r="Q20" i="39"/>
  <c r="Q19" i="39"/>
  <c r="Q17" i="39"/>
  <c r="Q16" i="39"/>
  <c r="Q15" i="39"/>
  <c r="Q14" i="39"/>
  <c r="Q13" i="39"/>
  <c r="Q11" i="39"/>
  <c r="Q10" i="39"/>
  <c r="Q9" i="39"/>
  <c r="Q8" i="39"/>
  <c r="Q7" i="39"/>
  <c r="Q6" i="39"/>
  <c r="Q5" i="39"/>
  <c r="Q4" i="39"/>
  <c r="L334" i="39"/>
  <c r="L333" i="39"/>
  <c r="L51" i="39"/>
  <c r="L50" i="39"/>
  <c r="L49" i="39"/>
  <c r="L48" i="39"/>
  <c r="L47" i="39"/>
  <c r="L46" i="39"/>
  <c r="L45" i="39"/>
  <c r="L44" i="39"/>
  <c r="L43" i="39"/>
  <c r="L41" i="39"/>
  <c r="L40" i="39"/>
  <c r="L39" i="39"/>
  <c r="L38" i="39"/>
  <c r="L37" i="39"/>
  <c r="L36" i="39"/>
  <c r="L34" i="39"/>
  <c r="L33" i="39"/>
  <c r="L32" i="39"/>
  <c r="L31" i="39"/>
  <c r="L30" i="39"/>
  <c r="L29" i="39"/>
  <c r="L28" i="39"/>
  <c r="L27" i="39"/>
  <c r="L26" i="39"/>
  <c r="L25" i="39"/>
  <c r="L24" i="39"/>
  <c r="L23" i="39"/>
  <c r="L22" i="39"/>
  <c r="L21" i="39"/>
  <c r="L20" i="39"/>
  <c r="L19" i="39"/>
  <c r="L18" i="39"/>
  <c r="L17" i="39"/>
  <c r="L16" i="39"/>
  <c r="L15" i="39"/>
  <c r="L14" i="39"/>
  <c r="L13" i="39"/>
  <c r="L12" i="39"/>
  <c r="L10" i="39"/>
  <c r="L9" i="39"/>
  <c r="L8" i="39"/>
  <c r="L7" i="39"/>
  <c r="L6" i="39"/>
  <c r="L5" i="39"/>
  <c r="L4" i="39"/>
  <c r="G87" i="39"/>
  <c r="G86" i="39"/>
  <c r="G45" i="39"/>
  <c r="G44" i="39"/>
  <c r="G43" i="39"/>
  <c r="G42" i="39"/>
  <c r="G41" i="39"/>
  <c r="G40" i="39"/>
  <c r="G39" i="39"/>
  <c r="G38" i="39"/>
  <c r="G37" i="39"/>
  <c r="G35" i="39"/>
  <c r="G34" i="39"/>
  <c r="G33" i="39"/>
  <c r="G32" i="39"/>
  <c r="G31" i="39"/>
  <c r="G30" i="39"/>
  <c r="G28" i="39"/>
  <c r="G27" i="39"/>
  <c r="G26" i="39"/>
  <c r="G25" i="39"/>
  <c r="G24" i="39"/>
  <c r="G22" i="39"/>
  <c r="G21" i="39"/>
  <c r="G20" i="39"/>
  <c r="G19" i="39"/>
  <c r="G18" i="39"/>
  <c r="G16" i="39"/>
  <c r="G15" i="39"/>
  <c r="G14" i="39"/>
  <c r="G13" i="39"/>
  <c r="G12" i="39"/>
  <c r="G11" i="39"/>
  <c r="G10" i="39"/>
  <c r="G9" i="39"/>
  <c r="G8" i="39"/>
  <c r="G7" i="39"/>
  <c r="G6" i="39"/>
  <c r="G5" i="39"/>
  <c r="G4" i="39"/>
  <c r="T62" i="39"/>
  <c r="S62" i="39"/>
  <c r="T61" i="39"/>
  <c r="S61" i="39"/>
  <c r="T60" i="39"/>
  <c r="S60" i="39"/>
  <c r="T59" i="39"/>
  <c r="S59" i="39"/>
  <c r="T58" i="39"/>
  <c r="T57" i="39"/>
  <c r="S57" i="39"/>
  <c r="T56" i="39"/>
  <c r="S56" i="39"/>
  <c r="T55" i="39"/>
  <c r="S55" i="39"/>
  <c r="P55" i="39"/>
  <c r="O55" i="39"/>
  <c r="T54" i="39"/>
  <c r="S54" i="39"/>
  <c r="P54" i="39"/>
  <c r="O54" i="39"/>
  <c r="T53" i="39"/>
  <c r="P53" i="39"/>
  <c r="O53" i="39"/>
  <c r="T52" i="39"/>
  <c r="S52" i="39"/>
  <c r="P52" i="39"/>
  <c r="O52" i="39"/>
  <c r="T51" i="39"/>
  <c r="S51" i="39"/>
  <c r="P51" i="39"/>
  <c r="O51" i="39"/>
  <c r="N51" i="39"/>
  <c r="K51" i="39"/>
  <c r="J51" i="39"/>
  <c r="T50" i="39"/>
  <c r="S50" i="39"/>
  <c r="N50" i="39"/>
  <c r="K50" i="39"/>
  <c r="J50" i="39"/>
  <c r="T49" i="39"/>
  <c r="S49" i="39"/>
  <c r="P49" i="39"/>
  <c r="O49" i="39"/>
  <c r="K49" i="39"/>
  <c r="J49" i="39"/>
  <c r="T48" i="39"/>
  <c r="P48" i="39"/>
  <c r="O48" i="39"/>
  <c r="K48" i="39"/>
  <c r="J48" i="39"/>
  <c r="T47" i="39"/>
  <c r="S47" i="39"/>
  <c r="P47" i="39"/>
  <c r="O47" i="39"/>
  <c r="K47" i="39"/>
  <c r="J47" i="39"/>
  <c r="T46" i="39"/>
  <c r="S46" i="39"/>
  <c r="P46" i="39"/>
  <c r="O46" i="39"/>
  <c r="K46" i="39"/>
  <c r="J46" i="39"/>
  <c r="T45" i="39"/>
  <c r="S45" i="39"/>
  <c r="P45" i="39"/>
  <c r="O45" i="39"/>
  <c r="K45" i="39"/>
  <c r="J45" i="39"/>
  <c r="F45" i="39"/>
  <c r="E45" i="39"/>
  <c r="T44" i="39"/>
  <c r="S44" i="39"/>
  <c r="P44" i="39"/>
  <c r="O44" i="39"/>
  <c r="K44" i="39"/>
  <c r="J44" i="39"/>
  <c r="F44" i="39"/>
  <c r="E44" i="39"/>
  <c r="T43" i="39"/>
  <c r="S43" i="39"/>
  <c r="P43" i="39"/>
  <c r="O43" i="39"/>
  <c r="N43" i="39"/>
  <c r="K43" i="39"/>
  <c r="J43" i="39"/>
  <c r="I43" i="39"/>
  <c r="F43" i="39"/>
  <c r="E43" i="39"/>
  <c r="T42" i="39"/>
  <c r="N42" i="39"/>
  <c r="I42" i="39"/>
  <c r="F42" i="39"/>
  <c r="E42" i="39"/>
  <c r="T41" i="39"/>
  <c r="S41" i="39"/>
  <c r="P41" i="39"/>
  <c r="O41" i="39"/>
  <c r="K41" i="39"/>
  <c r="J41" i="39"/>
  <c r="F41" i="39"/>
  <c r="E41" i="39"/>
  <c r="T40" i="39"/>
  <c r="S40" i="39"/>
  <c r="P40" i="39"/>
  <c r="O40" i="39"/>
  <c r="K40" i="39"/>
  <c r="J40" i="39"/>
  <c r="F40" i="39"/>
  <c r="E40" i="39"/>
  <c r="T39" i="39"/>
  <c r="S39" i="39"/>
  <c r="P39" i="39"/>
  <c r="O39" i="39"/>
  <c r="K39" i="39"/>
  <c r="J39" i="39"/>
  <c r="F39" i="39"/>
  <c r="E39" i="39"/>
  <c r="T38" i="39"/>
  <c r="S38" i="39"/>
  <c r="P38" i="39"/>
  <c r="O38" i="39"/>
  <c r="N38" i="39"/>
  <c r="K38" i="39"/>
  <c r="J38" i="39"/>
  <c r="F38" i="39"/>
  <c r="E38" i="39"/>
  <c r="T37" i="39"/>
  <c r="N37" i="39"/>
  <c r="K37" i="39"/>
  <c r="J37" i="39"/>
  <c r="F37" i="39"/>
  <c r="E37" i="39"/>
  <c r="D37" i="39"/>
  <c r="T36" i="39"/>
  <c r="S36" i="39"/>
  <c r="P36" i="39"/>
  <c r="O36" i="39"/>
  <c r="K36" i="39"/>
  <c r="J36" i="39"/>
  <c r="I36" i="39"/>
  <c r="D36" i="39"/>
  <c r="A16" i="39" s="1"/>
  <c r="T35" i="39"/>
  <c r="S35" i="39"/>
  <c r="P35" i="39"/>
  <c r="O35" i="39"/>
  <c r="I35" i="39"/>
  <c r="F35" i="39"/>
  <c r="E35" i="39"/>
  <c r="T34" i="39"/>
  <c r="S34" i="39"/>
  <c r="P34" i="39"/>
  <c r="O34" i="39"/>
  <c r="K34" i="39"/>
  <c r="J34" i="39"/>
  <c r="F34" i="39"/>
  <c r="E34" i="39"/>
  <c r="T33" i="39"/>
  <c r="S33" i="39"/>
  <c r="P33" i="39"/>
  <c r="O33" i="39"/>
  <c r="K33" i="39"/>
  <c r="J33" i="39"/>
  <c r="F33" i="39"/>
  <c r="E33" i="39"/>
  <c r="T32" i="39"/>
  <c r="P32" i="39"/>
  <c r="O32" i="39"/>
  <c r="K32" i="39"/>
  <c r="J32" i="39"/>
  <c r="F32" i="39"/>
  <c r="E32" i="39"/>
  <c r="P31" i="39"/>
  <c r="O31" i="39"/>
  <c r="K31" i="39"/>
  <c r="J31" i="39"/>
  <c r="F31" i="39"/>
  <c r="E31" i="39"/>
  <c r="A31" i="39"/>
  <c r="P30" i="39"/>
  <c r="O30" i="39"/>
  <c r="K30" i="39"/>
  <c r="J30" i="39"/>
  <c r="F30" i="39"/>
  <c r="E30" i="39"/>
  <c r="D30" i="39"/>
  <c r="A30" i="39"/>
  <c r="P29" i="39"/>
  <c r="O29" i="39"/>
  <c r="K29" i="39"/>
  <c r="J29" i="39"/>
  <c r="D29" i="39"/>
  <c r="A29" i="39"/>
  <c r="P28" i="39"/>
  <c r="O28" i="39"/>
  <c r="N28" i="39"/>
  <c r="K28" i="39"/>
  <c r="J28" i="39"/>
  <c r="I28" i="39"/>
  <c r="F28" i="39"/>
  <c r="E28" i="39"/>
  <c r="T27" i="39"/>
  <c r="S27" i="39"/>
  <c r="N27" i="39"/>
  <c r="A28" i="39" s="1"/>
  <c r="I27" i="39"/>
  <c r="A22" i="39" s="1"/>
  <c r="F27" i="39"/>
  <c r="E27" i="39"/>
  <c r="A27" i="39"/>
  <c r="T26" i="39"/>
  <c r="S26" i="39"/>
  <c r="P26" i="39"/>
  <c r="O26" i="39"/>
  <c r="K26" i="39"/>
  <c r="J26" i="39"/>
  <c r="F26" i="39"/>
  <c r="E26" i="39"/>
  <c r="T25" i="39"/>
  <c r="S25" i="39"/>
  <c r="P25" i="39"/>
  <c r="O25" i="39"/>
  <c r="K25" i="39"/>
  <c r="J25" i="39"/>
  <c r="F25" i="39"/>
  <c r="E25" i="39"/>
  <c r="A25" i="39"/>
  <c r="T24" i="39"/>
  <c r="S24" i="39"/>
  <c r="P24" i="39"/>
  <c r="O24" i="39"/>
  <c r="K24" i="39"/>
  <c r="J24" i="39"/>
  <c r="F24" i="39"/>
  <c r="E24" i="39"/>
  <c r="D24" i="39"/>
  <c r="A24" i="39"/>
  <c r="T23" i="39"/>
  <c r="S23" i="39"/>
  <c r="P23" i="39"/>
  <c r="O23" i="39"/>
  <c r="K23" i="39"/>
  <c r="J23" i="39"/>
  <c r="D23" i="39"/>
  <c r="A23" i="39"/>
  <c r="T22" i="39"/>
  <c r="S22" i="39"/>
  <c r="P22" i="39"/>
  <c r="O22" i="39"/>
  <c r="K22" i="39"/>
  <c r="J22" i="39"/>
  <c r="F22" i="39"/>
  <c r="E22" i="39"/>
  <c r="T21" i="39"/>
  <c r="S21" i="39"/>
  <c r="P21" i="39"/>
  <c r="O21" i="39"/>
  <c r="K21" i="39"/>
  <c r="J21" i="39"/>
  <c r="F21" i="39"/>
  <c r="E21" i="39"/>
  <c r="T20" i="39"/>
  <c r="S20" i="39"/>
  <c r="P20" i="39"/>
  <c r="O20" i="39"/>
  <c r="K20" i="39"/>
  <c r="J20" i="39"/>
  <c r="F20" i="39"/>
  <c r="E20" i="39"/>
  <c r="T19" i="39"/>
  <c r="S19" i="39"/>
  <c r="P19" i="39"/>
  <c r="O19" i="39"/>
  <c r="N19" i="39"/>
  <c r="K19" i="39"/>
  <c r="J19" i="39"/>
  <c r="I19" i="39"/>
  <c r="F19" i="39"/>
  <c r="E19" i="39"/>
  <c r="B7" i="39"/>
  <c r="T18" i="39"/>
  <c r="S18" i="39"/>
  <c r="N18" i="39"/>
  <c r="I18" i="39"/>
  <c r="A21" i="39" s="1"/>
  <c r="F18" i="39"/>
  <c r="E18" i="39"/>
  <c r="D18" i="39"/>
  <c r="T17" i="39"/>
  <c r="S17" i="39"/>
  <c r="P17" i="39"/>
  <c r="O17" i="39"/>
  <c r="K17" i="39"/>
  <c r="J17" i="39"/>
  <c r="D17" i="39"/>
  <c r="T16" i="39"/>
  <c r="S16" i="39"/>
  <c r="P16" i="39"/>
  <c r="O16" i="39"/>
  <c r="K16" i="39"/>
  <c r="J16" i="39"/>
  <c r="F16" i="39"/>
  <c r="E16" i="39"/>
  <c r="T15" i="39"/>
  <c r="S15" i="39"/>
  <c r="P15" i="39"/>
  <c r="O15" i="39"/>
  <c r="K15" i="39"/>
  <c r="J15" i="39"/>
  <c r="F15" i="39"/>
  <c r="E15" i="39"/>
  <c r="A15" i="39"/>
  <c r="T14" i="39"/>
  <c r="S14" i="39"/>
  <c r="P14" i="39"/>
  <c r="O14" i="39"/>
  <c r="K14" i="39"/>
  <c r="J14" i="39"/>
  <c r="F14" i="39"/>
  <c r="E14" i="39"/>
  <c r="A14" i="39"/>
  <c r="T13" i="39"/>
  <c r="S13" i="39"/>
  <c r="P13" i="39"/>
  <c r="O13" i="39"/>
  <c r="N13" i="39"/>
  <c r="K13" i="39"/>
  <c r="J13" i="39"/>
  <c r="F13" i="39"/>
  <c r="E13" i="39"/>
  <c r="A13" i="39"/>
  <c r="S12" i="39"/>
  <c r="N12" i="39"/>
  <c r="A26" i="39" s="1"/>
  <c r="K12" i="39"/>
  <c r="J12" i="39"/>
  <c r="I12" i="39"/>
  <c r="F12" i="39"/>
  <c r="E12" i="39"/>
  <c r="A12" i="39"/>
  <c r="T11" i="39"/>
  <c r="S11" i="39"/>
  <c r="P11" i="39"/>
  <c r="O11" i="39"/>
  <c r="I11" i="39"/>
  <c r="A20" i="39" s="1"/>
  <c r="F11" i="39"/>
  <c r="E11" i="39"/>
  <c r="T10" i="39"/>
  <c r="P10" i="39"/>
  <c r="O10" i="39"/>
  <c r="K10" i="39"/>
  <c r="J10" i="39"/>
  <c r="F10" i="39"/>
  <c r="E10" i="39"/>
  <c r="D10" i="39"/>
  <c r="T9" i="39"/>
  <c r="S9" i="39"/>
  <c r="P9" i="39"/>
  <c r="O9" i="39"/>
  <c r="K9" i="39"/>
  <c r="J9" i="39"/>
  <c r="D9" i="39"/>
  <c r="T8" i="39"/>
  <c r="S8" i="39"/>
  <c r="P8" i="39"/>
  <c r="O8" i="39"/>
  <c r="K8" i="39"/>
  <c r="J8" i="39"/>
  <c r="F8" i="39"/>
  <c r="E8" i="39"/>
  <c r="T7" i="39"/>
  <c r="S7" i="39"/>
  <c r="P7" i="39"/>
  <c r="O7" i="39"/>
  <c r="K7" i="39"/>
  <c r="J7" i="39"/>
  <c r="F7" i="39"/>
  <c r="E7" i="39"/>
  <c r="T6" i="39"/>
  <c r="S6" i="39"/>
  <c r="P6" i="39"/>
  <c r="O6" i="39"/>
  <c r="K6" i="39"/>
  <c r="J6" i="39"/>
  <c r="F6" i="39"/>
  <c r="E6" i="39"/>
  <c r="T5" i="39"/>
  <c r="S5" i="39"/>
  <c r="P5" i="39"/>
  <c r="O5" i="39"/>
  <c r="K5" i="39"/>
  <c r="J5" i="39"/>
  <c r="F5" i="39"/>
  <c r="E5" i="39"/>
  <c r="T4" i="39"/>
  <c r="S4" i="39"/>
  <c r="P4" i="39"/>
  <c r="O4" i="39"/>
  <c r="N4" i="39"/>
  <c r="K4" i="39"/>
  <c r="J4" i="39"/>
  <c r="I4" i="39"/>
  <c r="F4" i="39"/>
  <c r="E4" i="39"/>
  <c r="D4" i="39"/>
  <c r="N3" i="39"/>
  <c r="I3" i="39"/>
  <c r="A19" i="39" s="1"/>
  <c r="D3" i="39"/>
  <c r="A11" i="39" s="1"/>
  <c r="A1" i="39"/>
  <c r="D38" i="8"/>
  <c r="D37" i="8"/>
  <c r="D36" i="8"/>
  <c r="D35" i="8"/>
  <c r="D31" i="8"/>
  <c r="D30" i="8"/>
  <c r="F38" i="8"/>
  <c r="F37" i="8"/>
  <c r="F36" i="8"/>
  <c r="F35" i="8"/>
  <c r="F31" i="8"/>
  <c r="F30" i="8"/>
  <c r="H37" i="8"/>
  <c r="H36" i="8"/>
  <c r="H35" i="8"/>
  <c r="H33" i="8"/>
  <c r="H31" i="8"/>
  <c r="H30" i="8"/>
  <c r="J38" i="8"/>
  <c r="J37" i="8"/>
  <c r="J36" i="8"/>
  <c r="J35" i="8"/>
  <c r="J33" i="8"/>
  <c r="J31" i="8"/>
  <c r="J30" i="8"/>
  <c r="L38" i="8"/>
  <c r="L37" i="8"/>
  <c r="L36" i="8"/>
  <c r="L35" i="8"/>
  <c r="L33" i="8"/>
  <c r="L31" i="8"/>
  <c r="L30" i="8"/>
  <c r="N38" i="8"/>
  <c r="N37" i="8"/>
  <c r="N36" i="8"/>
  <c r="N35" i="8"/>
  <c r="N33" i="8"/>
  <c r="N31" i="8"/>
  <c r="N30" i="8"/>
  <c r="P37" i="8"/>
  <c r="P36" i="8"/>
  <c r="P35" i="8"/>
  <c r="P33" i="8"/>
  <c r="P31" i="8"/>
  <c r="P30" i="8"/>
  <c r="R38" i="8"/>
  <c r="R37" i="8"/>
  <c r="R36" i="8"/>
  <c r="R35" i="8"/>
  <c r="R33" i="8"/>
  <c r="R31" i="8"/>
  <c r="R30" i="8"/>
  <c r="T38" i="8"/>
  <c r="T37" i="8"/>
  <c r="T36" i="8"/>
  <c r="T35" i="8"/>
  <c r="T33" i="8"/>
  <c r="T31" i="8"/>
  <c r="T30" i="8"/>
  <c r="V38" i="8"/>
  <c r="V37" i="8"/>
  <c r="V36" i="8"/>
  <c r="V35" i="8"/>
  <c r="V33" i="8"/>
  <c r="V31" i="8"/>
  <c r="V30" i="8"/>
  <c r="X37" i="8"/>
  <c r="X36" i="8"/>
  <c r="X35" i="8"/>
  <c r="X34" i="8"/>
  <c r="X33" i="8"/>
  <c r="X31" i="8"/>
  <c r="X30" i="8"/>
  <c r="Z38" i="8"/>
  <c r="Z37" i="8"/>
  <c r="Z36" i="8"/>
  <c r="Z35" i="8"/>
  <c r="Z34" i="8"/>
  <c r="Z33" i="8"/>
  <c r="Z31" i="8"/>
  <c r="Z30" i="8"/>
  <c r="AB38" i="8"/>
  <c r="AB37" i="8"/>
  <c r="AB36" i="8"/>
  <c r="AB35" i="8"/>
  <c r="AB34" i="8"/>
  <c r="AB33" i="8"/>
  <c r="AB31" i="8"/>
  <c r="AB30" i="8"/>
  <c r="AD38" i="8"/>
  <c r="AD37" i="8"/>
  <c r="AD36" i="8"/>
  <c r="AD35" i="8"/>
  <c r="AD33" i="8"/>
  <c r="AD31" i="8"/>
  <c r="AD30" i="8"/>
  <c r="AF37" i="8"/>
  <c r="AF36" i="8"/>
  <c r="AF35" i="8"/>
  <c r="AF33" i="8"/>
  <c r="AF31" i="8"/>
  <c r="AF30" i="8"/>
  <c r="AH38" i="8"/>
  <c r="AH37" i="8"/>
  <c r="AH36" i="8"/>
  <c r="AH35" i="8"/>
  <c r="AH33" i="8"/>
  <c r="AH31" i="8"/>
  <c r="AH30" i="8"/>
  <c r="AJ38" i="8"/>
  <c r="AJ37" i="8"/>
  <c r="AJ36" i="8"/>
  <c r="AJ35" i="8"/>
  <c r="AJ33" i="8"/>
  <c r="AJ31" i="8"/>
  <c r="AJ30" i="8"/>
  <c r="AL38" i="8"/>
  <c r="AL37" i="8"/>
  <c r="AL36" i="8"/>
  <c r="AL35" i="8"/>
  <c r="AL33" i="8"/>
  <c r="AL31" i="8"/>
  <c r="AL30" i="8"/>
  <c r="AN37" i="8"/>
  <c r="AN36" i="8"/>
  <c r="AN35" i="8"/>
  <c r="AN34" i="8"/>
  <c r="AN33" i="8"/>
  <c r="AN31" i="8"/>
  <c r="AN30" i="8"/>
  <c r="B38" i="8"/>
  <c r="B37" i="8"/>
  <c r="S60" i="5"/>
  <c r="T60" i="5"/>
  <c r="V60" i="5"/>
  <c r="S61" i="5"/>
  <c r="T61" i="5"/>
  <c r="V61" i="5"/>
  <c r="S62" i="5"/>
  <c r="T62" i="5"/>
  <c r="V62" i="5"/>
  <c r="S34" i="5"/>
  <c r="T34" i="5"/>
  <c r="V34" i="5"/>
  <c r="S35" i="5"/>
  <c r="T35" i="5"/>
  <c r="V35" i="5"/>
  <c r="S36" i="5"/>
  <c r="T36" i="5"/>
  <c r="V36" i="5"/>
  <c r="T37" i="5"/>
  <c r="V37" i="5"/>
  <c r="S38" i="5"/>
  <c r="T38" i="5"/>
  <c r="S39" i="5"/>
  <c r="T39" i="5"/>
  <c r="V39" i="5"/>
  <c r="S40" i="5"/>
  <c r="T40" i="5"/>
  <c r="V40" i="5"/>
  <c r="S41" i="5"/>
  <c r="T41" i="5"/>
  <c r="V41" i="5"/>
  <c r="T42" i="5"/>
  <c r="V42" i="5"/>
  <c r="S43" i="5"/>
  <c r="T43" i="5"/>
  <c r="V43" i="5"/>
  <c r="S44" i="5"/>
  <c r="T44" i="5"/>
  <c r="V44" i="5"/>
  <c r="S45" i="5"/>
  <c r="T45" i="5"/>
  <c r="V45" i="5"/>
  <c r="S46" i="5"/>
  <c r="T46" i="5"/>
  <c r="V46" i="5"/>
  <c r="S47" i="5"/>
  <c r="T47" i="5"/>
  <c r="V47" i="5"/>
  <c r="T48" i="5"/>
  <c r="V48" i="5"/>
  <c r="S49" i="5"/>
  <c r="T49" i="5"/>
  <c r="S50" i="5"/>
  <c r="T50" i="5"/>
  <c r="V50" i="5"/>
  <c r="S51" i="5"/>
  <c r="T51" i="5"/>
  <c r="V51" i="5"/>
  <c r="S52" i="5"/>
  <c r="T52" i="5"/>
  <c r="V52" i="5"/>
  <c r="T53" i="5"/>
  <c r="V53" i="5"/>
  <c r="S54" i="5"/>
  <c r="T54" i="5"/>
  <c r="V54" i="5"/>
  <c r="S55" i="5"/>
  <c r="T55" i="5"/>
  <c r="V55" i="5"/>
  <c r="S56" i="5"/>
  <c r="T56" i="5"/>
  <c r="V56" i="5"/>
  <c r="S57" i="5"/>
  <c r="T57" i="5"/>
  <c r="V57" i="5"/>
  <c r="T58" i="5"/>
  <c r="V58" i="5"/>
  <c r="S59" i="5"/>
  <c r="T59" i="5"/>
  <c r="V59" i="5"/>
  <c r="V33" i="5"/>
  <c r="S33" i="5"/>
  <c r="T33" i="5"/>
  <c r="T32" i="5"/>
  <c r="S5" i="5"/>
  <c r="T5" i="5"/>
  <c r="V5" i="5"/>
  <c r="S6" i="5"/>
  <c r="T6" i="5"/>
  <c r="V6" i="5"/>
  <c r="S7" i="5"/>
  <c r="T7" i="5"/>
  <c r="V7" i="5"/>
  <c r="S8" i="5"/>
  <c r="T8" i="5"/>
  <c r="V8" i="5"/>
  <c r="S9" i="5"/>
  <c r="T9" i="5"/>
  <c r="V9" i="5"/>
  <c r="T10" i="5"/>
  <c r="S11" i="5"/>
  <c r="T11" i="5"/>
  <c r="V11" i="5"/>
  <c r="S12" i="5"/>
  <c r="T12" i="5"/>
  <c r="S13" i="5"/>
  <c r="T13" i="5"/>
  <c r="V13" i="5"/>
  <c r="S14" i="5"/>
  <c r="T14" i="5"/>
  <c r="V14" i="5"/>
  <c r="S15" i="5"/>
  <c r="T15" i="5"/>
  <c r="V15" i="5"/>
  <c r="S16" i="5"/>
  <c r="T16" i="5"/>
  <c r="V16" i="5"/>
  <c r="S17" i="5"/>
  <c r="T17" i="5"/>
  <c r="V17" i="5"/>
  <c r="S18" i="5"/>
  <c r="T18" i="5"/>
  <c r="V18" i="5"/>
  <c r="S19" i="5"/>
  <c r="T19" i="5"/>
  <c r="V19" i="5"/>
  <c r="S20" i="5"/>
  <c r="T20" i="5"/>
  <c r="V20" i="5"/>
  <c r="S21" i="5"/>
  <c r="T21" i="5"/>
  <c r="V21" i="5"/>
  <c r="S22" i="5"/>
  <c r="T22" i="5"/>
  <c r="V22" i="5"/>
  <c r="S23" i="5"/>
  <c r="T23" i="5"/>
  <c r="V23" i="5"/>
  <c r="S24" i="5"/>
  <c r="T24" i="5"/>
  <c r="V24" i="5"/>
  <c r="S25" i="5"/>
  <c r="T25" i="5"/>
  <c r="V25" i="5"/>
  <c r="S26" i="5"/>
  <c r="T26" i="5"/>
  <c r="V26" i="5"/>
  <c r="S27" i="5"/>
  <c r="T27" i="5"/>
  <c r="V27" i="5"/>
  <c r="V4" i="5"/>
  <c r="T4" i="5"/>
  <c r="S4" i="5"/>
  <c r="A38" i="8"/>
  <c r="A37" i="8"/>
  <c r="A36" i="8"/>
  <c r="A35" i="8"/>
  <c r="A34" i="8"/>
  <c r="A33" i="8"/>
  <c r="A31" i="8"/>
  <c r="A30" i="8"/>
  <c r="Y1" i="79"/>
  <c r="Y1" i="78"/>
  <c r="Y1" i="2"/>
  <c r="Y1" i="6"/>
  <c r="D2" i="79"/>
  <c r="D1" i="79"/>
  <c r="X37" i="79"/>
  <c r="AN38" i="8" s="1"/>
  <c r="W37" i="79"/>
  <c r="V37" i="79"/>
  <c r="U37" i="79"/>
  <c r="T37" i="79"/>
  <c r="AF38" i="8" s="1"/>
  <c r="S37" i="79"/>
  <c r="R37" i="79"/>
  <c r="Q37" i="79"/>
  <c r="P37" i="79"/>
  <c r="X38" i="8" s="1"/>
  <c r="O37" i="79"/>
  <c r="N37" i="79"/>
  <c r="M37" i="79"/>
  <c r="L37" i="79"/>
  <c r="P38" i="8" s="1"/>
  <c r="K37" i="79"/>
  <c r="J37" i="79"/>
  <c r="I37" i="79"/>
  <c r="H37" i="79"/>
  <c r="H38" i="8" s="1"/>
  <c r="G37" i="79"/>
  <c r="F37" i="79"/>
  <c r="E35" i="79"/>
  <c r="E37" i="79" s="1"/>
  <c r="E41" i="79" s="1"/>
  <c r="X23" i="79"/>
  <c r="X25" i="79" s="1"/>
  <c r="W23" i="79"/>
  <c r="W25" i="79" s="1"/>
  <c r="V23" i="79"/>
  <c r="V25" i="79" s="1"/>
  <c r="U23" i="79"/>
  <c r="U25" i="79" s="1"/>
  <c r="T23" i="79"/>
  <c r="T25" i="79" s="1"/>
  <c r="S23" i="79"/>
  <c r="S25" i="79" s="1"/>
  <c r="R23" i="79"/>
  <c r="R25" i="79" s="1"/>
  <c r="Q23" i="79"/>
  <c r="Q25" i="79" s="1"/>
  <c r="P23" i="79"/>
  <c r="P25" i="79" s="1"/>
  <c r="O23" i="79"/>
  <c r="O25" i="79" s="1"/>
  <c r="N23" i="79"/>
  <c r="N25" i="79" s="1"/>
  <c r="M23" i="79"/>
  <c r="M25" i="79" s="1"/>
  <c r="L23" i="79"/>
  <c r="L25" i="79" s="1"/>
  <c r="K23" i="79"/>
  <c r="K25" i="79" s="1"/>
  <c r="J23" i="79"/>
  <c r="J25" i="79" s="1"/>
  <c r="I23" i="79"/>
  <c r="I25" i="79" s="1"/>
  <c r="H23" i="79"/>
  <c r="H25" i="79" s="1"/>
  <c r="G23" i="79"/>
  <c r="G25" i="79" s="1"/>
  <c r="F23" i="79"/>
  <c r="F25" i="79" s="1"/>
  <c r="E23" i="79"/>
  <c r="E25" i="79" s="1"/>
  <c r="V49" i="5" s="1"/>
  <c r="X12" i="79"/>
  <c r="W12" i="79"/>
  <c r="AL34" i="8" s="1"/>
  <c r="V12" i="79"/>
  <c r="AJ34" i="8" s="1"/>
  <c r="U12" i="79"/>
  <c r="AH34" i="8" s="1"/>
  <c r="T12" i="79"/>
  <c r="AF34" i="8" s="1"/>
  <c r="S12" i="79"/>
  <c r="AD34" i="8" s="1"/>
  <c r="R12" i="79"/>
  <c r="Q12" i="79"/>
  <c r="P12" i="79"/>
  <c r="O12" i="79"/>
  <c r="V34" i="8" s="1"/>
  <c r="N12" i="79"/>
  <c r="T34" i="8" s="1"/>
  <c r="M12" i="79"/>
  <c r="R34" i="8" s="1"/>
  <c r="L12" i="79"/>
  <c r="P34" i="8" s="1"/>
  <c r="K12" i="79"/>
  <c r="N34" i="8" s="1"/>
  <c r="J12" i="79"/>
  <c r="L34" i="8" s="1"/>
  <c r="I12" i="79"/>
  <c r="J34" i="8" s="1"/>
  <c r="H12" i="79"/>
  <c r="H34" i="8" s="1"/>
  <c r="G12" i="79"/>
  <c r="F34" i="8" s="1"/>
  <c r="F12" i="79"/>
  <c r="D34" i="8" s="1"/>
  <c r="E10" i="79"/>
  <c r="E12" i="79" s="1"/>
  <c r="E16" i="79" s="1"/>
  <c r="B34" i="8" s="1"/>
  <c r="C15" i="78"/>
  <c r="T12" i="72" s="1"/>
  <c r="F12" i="78"/>
  <c r="G12" i="78"/>
  <c r="H12" i="78"/>
  <c r="I12" i="78"/>
  <c r="J12" i="78"/>
  <c r="K12" i="78"/>
  <c r="L12" i="78"/>
  <c r="M12" i="78"/>
  <c r="N12" i="78"/>
  <c r="O12" i="78"/>
  <c r="P12" i="78"/>
  <c r="Q12" i="78"/>
  <c r="R12" i="78"/>
  <c r="S12" i="78"/>
  <c r="T12" i="78"/>
  <c r="U12" i="78"/>
  <c r="V12" i="78"/>
  <c r="W12" i="78"/>
  <c r="X12" i="78"/>
  <c r="E12" i="78"/>
  <c r="B30" i="8" s="1"/>
  <c r="D2" i="78"/>
  <c r="D1" i="78"/>
  <c r="V38" i="60" l="1"/>
  <c r="V38" i="63"/>
  <c r="V38" i="72"/>
  <c r="V38" i="75"/>
  <c r="V38" i="41"/>
  <c r="V38" i="44"/>
  <c r="V38" i="64"/>
  <c r="V38" i="73"/>
  <c r="V38" i="76"/>
  <c r="V38" i="65"/>
  <c r="V38" i="42"/>
  <c r="V38" i="58"/>
  <c r="V38" i="61"/>
  <c r="V38" i="74"/>
  <c r="D33" i="8"/>
  <c r="V38" i="39"/>
  <c r="B33" i="8"/>
  <c r="V38" i="5"/>
  <c r="F33" i="8"/>
  <c r="V38" i="40"/>
  <c r="T12" i="39"/>
  <c r="T12" i="64"/>
  <c r="T12" i="73"/>
  <c r="T12" i="74"/>
  <c r="T12" i="75"/>
  <c r="T12" i="42"/>
  <c r="T12" i="60"/>
  <c r="T12" i="65"/>
  <c r="T12" i="43"/>
  <c r="T12" i="58"/>
  <c r="T12" i="61"/>
  <c r="V59" i="41"/>
  <c r="V59" i="72"/>
  <c r="V59" i="76"/>
  <c r="V59" i="40"/>
  <c r="V59" i="42"/>
  <c r="V59" i="44"/>
  <c r="V59" i="59"/>
  <c r="V59" i="61"/>
  <c r="V59" i="63"/>
  <c r="V59" i="65"/>
  <c r="V59" i="73"/>
  <c r="V59" i="75"/>
  <c r="V59" i="58"/>
  <c r="V59" i="62"/>
  <c r="E29" i="79"/>
  <c r="B36" i="8" s="1"/>
  <c r="B35" i="8"/>
  <c r="O14" i="5" l="1"/>
  <c r="P14" i="5"/>
  <c r="Q14" i="5"/>
  <c r="O15" i="5"/>
  <c r="P15" i="5"/>
  <c r="Q15" i="5"/>
  <c r="O16" i="5"/>
  <c r="P16" i="5"/>
  <c r="Q16" i="5"/>
  <c r="O17" i="5"/>
  <c r="P17" i="5"/>
  <c r="Q17" i="5"/>
  <c r="Q13" i="5"/>
  <c r="P13" i="5"/>
  <c r="O13" i="5"/>
  <c r="P5" i="5"/>
  <c r="P6" i="5"/>
  <c r="P7" i="5"/>
  <c r="P8" i="5"/>
  <c r="P9" i="5"/>
  <c r="P10" i="5"/>
  <c r="P11" i="5"/>
  <c r="K44" i="5"/>
  <c r="K45" i="5"/>
  <c r="K46" i="5"/>
  <c r="K47" i="5"/>
  <c r="K48" i="5"/>
  <c r="K49" i="5"/>
  <c r="K50" i="5"/>
  <c r="K51" i="5"/>
  <c r="K43" i="5"/>
  <c r="J29" i="5"/>
  <c r="K29" i="5"/>
  <c r="J30" i="5"/>
  <c r="K30" i="5"/>
  <c r="J31" i="5"/>
  <c r="K31" i="5"/>
  <c r="J32" i="5"/>
  <c r="K32" i="5"/>
  <c r="J33" i="5"/>
  <c r="K33" i="5"/>
  <c r="J34" i="5"/>
  <c r="K34" i="5"/>
  <c r="K28" i="5"/>
  <c r="F12" i="5"/>
  <c r="J13" i="5"/>
  <c r="K13" i="5"/>
  <c r="J14" i="5"/>
  <c r="K14" i="5"/>
  <c r="J15" i="5"/>
  <c r="K15" i="5"/>
  <c r="J16" i="5"/>
  <c r="K16" i="5"/>
  <c r="J17" i="5"/>
  <c r="K17" i="5"/>
  <c r="J20" i="5"/>
  <c r="K20" i="5"/>
  <c r="J21" i="5"/>
  <c r="K21" i="5"/>
  <c r="J22" i="5"/>
  <c r="K22" i="5"/>
  <c r="J23" i="5"/>
  <c r="K23" i="5"/>
  <c r="J24" i="5"/>
  <c r="K24" i="5"/>
  <c r="J25" i="5"/>
  <c r="K25" i="5"/>
  <c r="J26" i="5"/>
  <c r="K26" i="5"/>
  <c r="J5" i="5"/>
  <c r="K5" i="5"/>
  <c r="J6" i="5"/>
  <c r="K6" i="5"/>
  <c r="J7" i="5"/>
  <c r="K7" i="5"/>
  <c r="J8" i="5"/>
  <c r="K8" i="5"/>
  <c r="J9" i="5"/>
  <c r="K9" i="5"/>
  <c r="J10" i="5"/>
  <c r="K10" i="5"/>
  <c r="E38" i="5"/>
  <c r="F38" i="5"/>
  <c r="E39" i="5"/>
  <c r="F39" i="5"/>
  <c r="E40" i="5"/>
  <c r="F40" i="5"/>
  <c r="E41" i="5"/>
  <c r="F41" i="5"/>
  <c r="E42" i="5"/>
  <c r="F42" i="5"/>
  <c r="E43" i="5"/>
  <c r="F43" i="5"/>
  <c r="E44" i="5"/>
  <c r="F44" i="5"/>
  <c r="E45" i="5"/>
  <c r="F45" i="5"/>
  <c r="F25" i="5"/>
  <c r="F26" i="5"/>
  <c r="F27" i="5"/>
  <c r="F28" i="5"/>
  <c r="F31" i="5"/>
  <c r="F32" i="5"/>
  <c r="F33" i="5"/>
  <c r="F34" i="5"/>
  <c r="F35" i="5"/>
  <c r="E25" i="5"/>
  <c r="E26" i="5"/>
  <c r="E27" i="5"/>
  <c r="E28" i="5"/>
  <c r="E22" i="5"/>
  <c r="F22" i="5"/>
  <c r="G22" i="5"/>
  <c r="E11" i="5"/>
  <c r="F11" i="5"/>
  <c r="E12" i="5"/>
  <c r="E13" i="5"/>
  <c r="F13" i="5"/>
  <c r="E14" i="5"/>
  <c r="F14" i="5"/>
  <c r="E15" i="5"/>
  <c r="F15" i="5"/>
  <c r="E16" i="5"/>
  <c r="F16" i="5"/>
  <c r="E5" i="5"/>
  <c r="F5" i="5"/>
  <c r="E6" i="5"/>
  <c r="F6" i="5"/>
  <c r="E7" i="5"/>
  <c r="F7" i="5"/>
  <c r="E8" i="5"/>
  <c r="F8" i="5"/>
  <c r="F120" i="6" l="1"/>
  <c r="G120" i="6"/>
  <c r="H120" i="6"/>
  <c r="I120" i="6"/>
  <c r="J120" i="6"/>
  <c r="K120" i="6"/>
  <c r="L120" i="6"/>
  <c r="M120" i="6"/>
  <c r="N120" i="6"/>
  <c r="O120" i="6"/>
  <c r="P120" i="6"/>
  <c r="Q120" i="6"/>
  <c r="R120" i="6"/>
  <c r="S120" i="6"/>
  <c r="T120" i="6"/>
  <c r="U120" i="6"/>
  <c r="V120" i="6"/>
  <c r="W120" i="6"/>
  <c r="X120" i="6"/>
  <c r="E120" i="6"/>
  <c r="F113" i="6"/>
  <c r="G113" i="6"/>
  <c r="H113" i="6"/>
  <c r="I113" i="6"/>
  <c r="J113" i="6"/>
  <c r="K113" i="6"/>
  <c r="L113" i="6"/>
  <c r="M113" i="6"/>
  <c r="N113" i="6"/>
  <c r="O113" i="6"/>
  <c r="P113" i="6"/>
  <c r="Q113" i="6"/>
  <c r="R113" i="6"/>
  <c r="S113" i="6"/>
  <c r="T113" i="6"/>
  <c r="U113" i="6"/>
  <c r="V113" i="6"/>
  <c r="W113" i="6"/>
  <c r="X113" i="6"/>
  <c r="E113" i="6"/>
  <c r="F104" i="6"/>
  <c r="G104" i="6"/>
  <c r="H104" i="6"/>
  <c r="I104" i="6"/>
  <c r="J104" i="6"/>
  <c r="K104" i="6"/>
  <c r="L104" i="6"/>
  <c r="M104" i="6"/>
  <c r="N104" i="6"/>
  <c r="O104" i="6"/>
  <c r="P104" i="6"/>
  <c r="Q104" i="6"/>
  <c r="R104" i="6"/>
  <c r="S104" i="6"/>
  <c r="T104" i="6"/>
  <c r="U104" i="6"/>
  <c r="V104" i="6"/>
  <c r="W104" i="6"/>
  <c r="X104" i="6"/>
  <c r="E104" i="6"/>
  <c r="F98" i="6"/>
  <c r="G98" i="6"/>
  <c r="H98" i="6"/>
  <c r="I98" i="6"/>
  <c r="J98" i="6"/>
  <c r="K98" i="6"/>
  <c r="L98" i="6"/>
  <c r="M98" i="6"/>
  <c r="N98" i="6"/>
  <c r="O98" i="6"/>
  <c r="P98" i="6"/>
  <c r="Q98" i="6"/>
  <c r="R98" i="6"/>
  <c r="S98" i="6"/>
  <c r="T98" i="6"/>
  <c r="U98" i="6"/>
  <c r="V98" i="6"/>
  <c r="W98" i="6"/>
  <c r="X98" i="6"/>
  <c r="E98" i="6"/>
  <c r="F77" i="6"/>
  <c r="G77" i="6"/>
  <c r="H77" i="6"/>
  <c r="I77" i="6"/>
  <c r="J77" i="6"/>
  <c r="K77" i="6"/>
  <c r="L77" i="6"/>
  <c r="M77" i="6"/>
  <c r="N77" i="6"/>
  <c r="O77" i="6"/>
  <c r="P77" i="6"/>
  <c r="Q77" i="6"/>
  <c r="R77" i="6"/>
  <c r="S77" i="6"/>
  <c r="T77" i="6"/>
  <c r="U77" i="6"/>
  <c r="V77" i="6"/>
  <c r="W77" i="6"/>
  <c r="X77" i="6"/>
  <c r="E77" i="6"/>
  <c r="F70" i="6"/>
  <c r="G70" i="6"/>
  <c r="H70" i="6"/>
  <c r="I70" i="6"/>
  <c r="J70" i="6"/>
  <c r="K70" i="6"/>
  <c r="L70" i="6"/>
  <c r="M70" i="6"/>
  <c r="N70" i="6"/>
  <c r="O70" i="6"/>
  <c r="P70" i="6"/>
  <c r="Q70" i="6"/>
  <c r="R70" i="6"/>
  <c r="S70" i="6"/>
  <c r="T70" i="6"/>
  <c r="U70" i="6"/>
  <c r="V70" i="6"/>
  <c r="W70" i="6"/>
  <c r="X70" i="6"/>
  <c r="E70" i="6"/>
  <c r="F60" i="6"/>
  <c r="G60" i="6"/>
  <c r="H60" i="6"/>
  <c r="I60" i="6"/>
  <c r="J60" i="6"/>
  <c r="K60" i="6"/>
  <c r="L60" i="6"/>
  <c r="M60" i="6"/>
  <c r="N60" i="6"/>
  <c r="O60" i="6"/>
  <c r="P60" i="6"/>
  <c r="Q60" i="6"/>
  <c r="R60" i="6"/>
  <c r="S60" i="6"/>
  <c r="T60" i="6"/>
  <c r="U60" i="6"/>
  <c r="V60" i="6"/>
  <c r="W60" i="6"/>
  <c r="X60" i="6"/>
  <c r="E60" i="6"/>
  <c r="X49" i="6"/>
  <c r="E12" i="77"/>
  <c r="F41" i="6"/>
  <c r="G41" i="6"/>
  <c r="H41" i="6"/>
  <c r="I41" i="6"/>
  <c r="J41" i="6"/>
  <c r="K41" i="6"/>
  <c r="L41" i="6"/>
  <c r="M41" i="6"/>
  <c r="N41" i="6"/>
  <c r="O41" i="6"/>
  <c r="P41" i="6"/>
  <c r="Q41" i="6"/>
  <c r="R41" i="6"/>
  <c r="S41" i="6"/>
  <c r="T41" i="6"/>
  <c r="U41" i="6"/>
  <c r="V41" i="6"/>
  <c r="W41" i="6"/>
  <c r="X41" i="6"/>
  <c r="E41" i="6"/>
  <c r="F32" i="6"/>
  <c r="G32" i="6"/>
  <c r="H32" i="6"/>
  <c r="I32" i="6"/>
  <c r="J32" i="6"/>
  <c r="K32" i="6"/>
  <c r="L32" i="6"/>
  <c r="M32" i="6"/>
  <c r="N32" i="6"/>
  <c r="O32" i="6"/>
  <c r="P32" i="6"/>
  <c r="Q32" i="6"/>
  <c r="R32" i="6"/>
  <c r="S32" i="6"/>
  <c r="T32" i="6"/>
  <c r="U32" i="6"/>
  <c r="V32" i="6"/>
  <c r="W32" i="6"/>
  <c r="X32" i="6"/>
  <c r="E32" i="6"/>
  <c r="F22" i="6"/>
  <c r="G22" i="6"/>
  <c r="H22" i="6"/>
  <c r="I22" i="6"/>
  <c r="J22" i="6"/>
  <c r="K22" i="6"/>
  <c r="L22" i="6"/>
  <c r="M22" i="6"/>
  <c r="N22" i="6"/>
  <c r="O22" i="6"/>
  <c r="P22" i="6"/>
  <c r="Q22" i="6"/>
  <c r="R22" i="6"/>
  <c r="S22" i="6"/>
  <c r="T22" i="6"/>
  <c r="U22" i="6"/>
  <c r="V22" i="6"/>
  <c r="W22" i="6"/>
  <c r="X22" i="6"/>
  <c r="F14" i="6"/>
  <c r="G14" i="6"/>
  <c r="H14" i="6"/>
  <c r="I14" i="6"/>
  <c r="J14" i="6"/>
  <c r="K14" i="6"/>
  <c r="L14" i="6"/>
  <c r="M14" i="6"/>
  <c r="N14" i="6"/>
  <c r="O14" i="6"/>
  <c r="P14" i="6"/>
  <c r="Q14" i="6"/>
  <c r="R14" i="6"/>
  <c r="S14" i="6"/>
  <c r="T14" i="6"/>
  <c r="U14" i="6"/>
  <c r="V14" i="6"/>
  <c r="W14" i="6"/>
  <c r="X14" i="6"/>
  <c r="E14" i="6"/>
  <c r="F53" i="2"/>
  <c r="G53" i="2"/>
  <c r="H53" i="2"/>
  <c r="I53" i="2"/>
  <c r="J53" i="2"/>
  <c r="K53" i="2"/>
  <c r="L53" i="2"/>
  <c r="M53" i="2"/>
  <c r="N53" i="2"/>
  <c r="O53" i="2"/>
  <c r="P53" i="2"/>
  <c r="Q53" i="2"/>
  <c r="R53" i="2"/>
  <c r="S53" i="2"/>
  <c r="T53" i="2"/>
  <c r="U53" i="2"/>
  <c r="V53" i="2"/>
  <c r="W53" i="2"/>
  <c r="X53" i="2"/>
  <c r="E53" i="2"/>
  <c r="F42" i="2"/>
  <c r="G42" i="2"/>
  <c r="H42" i="2"/>
  <c r="I42" i="2"/>
  <c r="J42" i="2"/>
  <c r="K42" i="2"/>
  <c r="L42" i="2"/>
  <c r="M42" i="2"/>
  <c r="N42" i="2"/>
  <c r="O42" i="2"/>
  <c r="P42" i="2"/>
  <c r="Q42" i="2"/>
  <c r="R42" i="2"/>
  <c r="S42" i="2"/>
  <c r="T42" i="2"/>
  <c r="U42" i="2"/>
  <c r="V42" i="2"/>
  <c r="W42" i="2"/>
  <c r="X42" i="2"/>
  <c r="E42" i="2"/>
  <c r="F34" i="2"/>
  <c r="G34" i="2"/>
  <c r="H34" i="2"/>
  <c r="I34" i="2"/>
  <c r="J34" i="2"/>
  <c r="K34" i="2"/>
  <c r="L34" i="2"/>
  <c r="M34" i="2"/>
  <c r="N34" i="2"/>
  <c r="O34" i="2"/>
  <c r="P34" i="2"/>
  <c r="Q34" i="2"/>
  <c r="R34" i="2"/>
  <c r="S34" i="2"/>
  <c r="T34" i="2"/>
  <c r="U34" i="2"/>
  <c r="V34" i="2"/>
  <c r="W34" i="2"/>
  <c r="X34" i="2"/>
  <c r="E34" i="2"/>
  <c r="F11" i="2"/>
  <c r="F15" i="78" s="1"/>
  <c r="G11" i="2"/>
  <c r="G15" i="78" s="1"/>
  <c r="H11" i="2"/>
  <c r="H15" i="78" s="1"/>
  <c r="I11" i="2"/>
  <c r="I15" i="78" s="1"/>
  <c r="J11" i="2"/>
  <c r="J15" i="78" s="1"/>
  <c r="K11" i="2"/>
  <c r="K15" i="78" s="1"/>
  <c r="L11" i="2"/>
  <c r="L15" i="78" s="1"/>
  <c r="M11" i="2"/>
  <c r="M15" i="78" s="1"/>
  <c r="N11" i="2"/>
  <c r="N15" i="78" s="1"/>
  <c r="O11" i="2"/>
  <c r="O15" i="78" s="1"/>
  <c r="P11" i="2"/>
  <c r="P15" i="78" s="1"/>
  <c r="Q11" i="2"/>
  <c r="Q15" i="78" s="1"/>
  <c r="R11" i="2"/>
  <c r="R15" i="78" s="1"/>
  <c r="S11" i="2"/>
  <c r="S15" i="78" s="1"/>
  <c r="T11" i="2"/>
  <c r="T15" i="78" s="1"/>
  <c r="U11" i="2"/>
  <c r="U15" i="78" s="1"/>
  <c r="V11" i="2"/>
  <c r="V15" i="78" s="1"/>
  <c r="W11" i="2"/>
  <c r="W15" i="78" s="1"/>
  <c r="X11" i="2"/>
  <c r="X15" i="78" s="1"/>
  <c r="M7" i="77"/>
  <c r="F27" i="2"/>
  <c r="G27" i="2"/>
  <c r="H27" i="2"/>
  <c r="I27" i="2"/>
  <c r="J27" i="2"/>
  <c r="K27" i="2"/>
  <c r="L27" i="2"/>
  <c r="M27" i="2"/>
  <c r="N27" i="2"/>
  <c r="O27" i="2"/>
  <c r="P27" i="2"/>
  <c r="Q27" i="2"/>
  <c r="R27" i="2"/>
  <c r="S27" i="2"/>
  <c r="T27" i="2"/>
  <c r="U27" i="2"/>
  <c r="V27" i="2"/>
  <c r="W27" i="2"/>
  <c r="X27" i="2"/>
  <c r="E27" i="2"/>
  <c r="D2" i="71"/>
  <c r="D1" i="71"/>
  <c r="F13" i="23"/>
  <c r="G13" i="23"/>
  <c r="H13" i="23"/>
  <c r="I13" i="23"/>
  <c r="J13" i="23"/>
  <c r="K13" i="23"/>
  <c r="L13" i="23"/>
  <c r="M13" i="23"/>
  <c r="N13" i="23"/>
  <c r="O13" i="23"/>
  <c r="P13" i="23"/>
  <c r="Q13" i="23"/>
  <c r="R13" i="23"/>
  <c r="S13" i="23"/>
  <c r="T13" i="23"/>
  <c r="U13" i="23"/>
  <c r="V13" i="23"/>
  <c r="W13" i="23"/>
  <c r="X13" i="23"/>
  <c r="E13" i="23"/>
  <c r="F87" i="6"/>
  <c r="G87" i="6"/>
  <c r="H87" i="6"/>
  <c r="I87" i="6"/>
  <c r="J87" i="6"/>
  <c r="K87" i="6"/>
  <c r="L87" i="6"/>
  <c r="M87" i="6"/>
  <c r="N87" i="6"/>
  <c r="O87" i="6"/>
  <c r="P87" i="6"/>
  <c r="Q87" i="6"/>
  <c r="R87" i="6"/>
  <c r="S87" i="6"/>
  <c r="T87" i="6"/>
  <c r="U87" i="6"/>
  <c r="V87" i="6"/>
  <c r="W87" i="6"/>
  <c r="X87" i="6"/>
  <c r="E87" i="6"/>
  <c r="E22" i="6"/>
  <c r="B12" i="5"/>
  <c r="B9" i="8" s="1"/>
  <c r="AN28" i="8"/>
  <c r="AN27" i="8"/>
  <c r="AN25" i="8"/>
  <c r="AN24" i="8"/>
  <c r="AN23" i="8"/>
  <c r="AN22" i="8"/>
  <c r="AN21" i="8"/>
  <c r="AN20" i="8"/>
  <c r="AN13" i="8"/>
  <c r="AN12" i="8"/>
  <c r="AN11" i="8"/>
  <c r="AN10" i="8"/>
  <c r="AN9" i="8"/>
  <c r="AL28" i="8"/>
  <c r="AL27" i="8"/>
  <c r="AL26" i="8"/>
  <c r="AL25" i="8"/>
  <c r="AL24" i="8"/>
  <c r="AL23" i="8"/>
  <c r="AL22" i="8"/>
  <c r="AL21" i="8"/>
  <c r="AL20" i="8"/>
  <c r="AL19" i="8"/>
  <c r="AL17" i="8"/>
  <c r="AL16" i="8"/>
  <c r="AL13" i="8"/>
  <c r="AL12" i="8"/>
  <c r="AL11" i="8"/>
  <c r="AL10" i="8"/>
  <c r="AL9" i="8"/>
  <c r="AJ28" i="8"/>
  <c r="AJ27" i="8"/>
  <c r="AJ26" i="8"/>
  <c r="AJ25" i="8"/>
  <c r="AJ24" i="8"/>
  <c r="AJ23" i="8"/>
  <c r="AJ22" i="8"/>
  <c r="AJ21" i="8"/>
  <c r="AJ20" i="8"/>
  <c r="AJ18" i="8"/>
  <c r="AJ17" i="8"/>
  <c r="AJ16" i="8"/>
  <c r="AJ13" i="8"/>
  <c r="AJ12" i="8"/>
  <c r="AJ11" i="8"/>
  <c r="AJ10" i="8"/>
  <c r="AJ9" i="8"/>
  <c r="AH28" i="8"/>
  <c r="AH27" i="8"/>
  <c r="AH26" i="8"/>
  <c r="AH25" i="8"/>
  <c r="AH24" i="8"/>
  <c r="AH23" i="8"/>
  <c r="AH22" i="8"/>
  <c r="AH21" i="8"/>
  <c r="AH20" i="8"/>
  <c r="AH18" i="8"/>
  <c r="AH17" i="8"/>
  <c r="AH16" i="8"/>
  <c r="AH13" i="8"/>
  <c r="AH12" i="8"/>
  <c r="AH11" i="8"/>
  <c r="AH10" i="8"/>
  <c r="AH9" i="8"/>
  <c r="AF28" i="8"/>
  <c r="AF27" i="8"/>
  <c r="AF26" i="8"/>
  <c r="AF25" i="8"/>
  <c r="AF24" i="8"/>
  <c r="AF23" i="8"/>
  <c r="AF22" i="8"/>
  <c r="AF21" i="8"/>
  <c r="AF20" i="8"/>
  <c r="AF18" i="8"/>
  <c r="AF16" i="8"/>
  <c r="AF13" i="8"/>
  <c r="AF12" i="8"/>
  <c r="AF11" i="8"/>
  <c r="AF10" i="8"/>
  <c r="AF9" i="8"/>
  <c r="X1" i="79"/>
  <c r="V1" i="79"/>
  <c r="U1" i="79"/>
  <c r="T1" i="79"/>
  <c r="AN26" i="8"/>
  <c r="AN18" i="8"/>
  <c r="D5" i="8"/>
  <c r="F5" i="8"/>
  <c r="H5" i="8"/>
  <c r="J5" i="8"/>
  <c r="L5" i="8"/>
  <c r="N5" i="8"/>
  <c r="P5" i="8"/>
  <c r="R5" i="8"/>
  <c r="T5" i="8"/>
  <c r="V5" i="8"/>
  <c r="X5" i="8"/>
  <c r="Z5" i="8"/>
  <c r="AB5" i="8"/>
  <c r="AD5" i="8"/>
  <c r="AF5" i="8"/>
  <c r="AH5" i="8"/>
  <c r="AJ5" i="8"/>
  <c r="AL5" i="8"/>
  <c r="AN5" i="8"/>
  <c r="B5" i="8"/>
  <c r="I12" i="77"/>
  <c r="J12" i="77"/>
  <c r="L12" i="77"/>
  <c r="M12" i="77"/>
  <c r="N12" i="77"/>
  <c r="P12" i="77"/>
  <c r="Q12" i="77"/>
  <c r="R12" i="77"/>
  <c r="AF19" i="8"/>
  <c r="AN19" i="8"/>
  <c r="G12" i="77"/>
  <c r="W12" i="77"/>
  <c r="F6" i="77"/>
  <c r="G6" i="77"/>
  <c r="H6" i="77"/>
  <c r="J6" i="77"/>
  <c r="K6" i="77"/>
  <c r="L6" i="77"/>
  <c r="N6" i="77"/>
  <c r="O6" i="77"/>
  <c r="P6" i="77"/>
  <c r="R6" i="77"/>
  <c r="S6" i="77"/>
  <c r="T6" i="77"/>
  <c r="V6" i="77"/>
  <c r="W6" i="77"/>
  <c r="F7" i="77"/>
  <c r="G7" i="77"/>
  <c r="H7" i="77"/>
  <c r="I7" i="77"/>
  <c r="J7" i="77"/>
  <c r="K7" i="77"/>
  <c r="L7" i="77"/>
  <c r="N7" i="77"/>
  <c r="O7" i="77"/>
  <c r="P7" i="77"/>
  <c r="P15" i="77" s="1"/>
  <c r="B5" i="62" s="1"/>
  <c r="Q7" i="77"/>
  <c r="R7" i="77"/>
  <c r="S7" i="77"/>
  <c r="T7" i="77"/>
  <c r="U7" i="77"/>
  <c r="V7" i="77"/>
  <c r="W7" i="77"/>
  <c r="X7" i="77"/>
  <c r="F8" i="77"/>
  <c r="G8" i="77"/>
  <c r="H8" i="77"/>
  <c r="I8" i="77"/>
  <c r="J8" i="77"/>
  <c r="K8" i="77"/>
  <c r="L8" i="77"/>
  <c r="M8" i="77"/>
  <c r="N8" i="77"/>
  <c r="O8" i="77"/>
  <c r="P8" i="77"/>
  <c r="Q8" i="77"/>
  <c r="R8" i="77"/>
  <c r="S8" i="77"/>
  <c r="T8" i="77"/>
  <c r="U8" i="77"/>
  <c r="V8" i="77"/>
  <c r="W8" i="77"/>
  <c r="X8" i="77"/>
  <c r="F9" i="77"/>
  <c r="G9" i="77"/>
  <c r="H9" i="77"/>
  <c r="I9" i="77"/>
  <c r="J9" i="77"/>
  <c r="K9" i="77"/>
  <c r="L9" i="77"/>
  <c r="M9" i="77"/>
  <c r="N9" i="77"/>
  <c r="O9" i="77"/>
  <c r="P9" i="77"/>
  <c r="Q9" i="77"/>
  <c r="R9" i="77"/>
  <c r="S9" i="77"/>
  <c r="T9" i="77"/>
  <c r="U9" i="77"/>
  <c r="V9" i="77"/>
  <c r="W9" i="77"/>
  <c r="X9" i="77"/>
  <c r="F10" i="77"/>
  <c r="G10" i="77"/>
  <c r="H10" i="77"/>
  <c r="I10" i="77"/>
  <c r="J10" i="77"/>
  <c r="K10" i="77"/>
  <c r="L10" i="77"/>
  <c r="M10" i="77"/>
  <c r="N10" i="77"/>
  <c r="O10" i="77"/>
  <c r="P10" i="77"/>
  <c r="Q10" i="77"/>
  <c r="R10" i="77"/>
  <c r="S10" i="77"/>
  <c r="T10" i="77"/>
  <c r="U10" i="77"/>
  <c r="V10" i="77"/>
  <c r="W10" i="77"/>
  <c r="X10" i="77"/>
  <c r="F11" i="77"/>
  <c r="G11" i="77"/>
  <c r="H11" i="77"/>
  <c r="I11" i="77"/>
  <c r="J11" i="77"/>
  <c r="K11" i="77"/>
  <c r="L11" i="77"/>
  <c r="M11" i="77"/>
  <c r="N11" i="77"/>
  <c r="O11" i="77"/>
  <c r="P11" i="77"/>
  <c r="Q11" i="77"/>
  <c r="R11" i="77"/>
  <c r="S11" i="77"/>
  <c r="T11" i="77"/>
  <c r="U11" i="77"/>
  <c r="V11" i="77"/>
  <c r="W11" i="77"/>
  <c r="X11" i="77"/>
  <c r="F12" i="77"/>
  <c r="H12" i="77"/>
  <c r="V12" i="77"/>
  <c r="D2" i="77"/>
  <c r="D1" i="77"/>
  <c r="G15" i="77"/>
  <c r="B5" i="40" s="1"/>
  <c r="AJ19" i="8"/>
  <c r="K12" i="77"/>
  <c r="O12" i="77"/>
  <c r="O15" i="77" s="1"/>
  <c r="B5" i="61" s="1"/>
  <c r="S12" i="77"/>
  <c r="T12" i="77"/>
  <c r="U12" i="77"/>
  <c r="AH19" i="8"/>
  <c r="AN16" i="8"/>
  <c r="X12" i="77"/>
  <c r="E11" i="77"/>
  <c r="Z12" i="8"/>
  <c r="R12" i="8"/>
  <c r="J12" i="8"/>
  <c r="E10" i="77"/>
  <c r="Z10" i="8"/>
  <c r="R10" i="8"/>
  <c r="J10" i="8"/>
  <c r="Z9" i="8"/>
  <c r="J9" i="8"/>
  <c r="AF3" i="8"/>
  <c r="AH3" i="8"/>
  <c r="AJ3" i="8"/>
  <c r="AL3" i="8"/>
  <c r="AN3" i="8"/>
  <c r="H1" i="79"/>
  <c r="O22" i="5"/>
  <c r="O23" i="5"/>
  <c r="O24" i="5"/>
  <c r="O25" i="5"/>
  <c r="T28" i="8"/>
  <c r="T27" i="8"/>
  <c r="T26" i="8"/>
  <c r="R24" i="8"/>
  <c r="N25" i="8"/>
  <c r="H16" i="8"/>
  <c r="D19" i="8"/>
  <c r="D18" i="8"/>
  <c r="D17" i="8"/>
  <c r="D16" i="8"/>
  <c r="S1" i="79"/>
  <c r="R1" i="79"/>
  <c r="Q1" i="79"/>
  <c r="P1" i="79"/>
  <c r="O1" i="79"/>
  <c r="N1" i="79"/>
  <c r="M1" i="79"/>
  <c r="L1" i="79"/>
  <c r="K1" i="79"/>
  <c r="J1" i="79"/>
  <c r="I1" i="79"/>
  <c r="G1" i="79"/>
  <c r="F1" i="79"/>
  <c r="Q52" i="5"/>
  <c r="Q53" i="5"/>
  <c r="Q54" i="5"/>
  <c r="Q55" i="5"/>
  <c r="Q44" i="5"/>
  <c r="Q45" i="5"/>
  <c r="Q46" i="5"/>
  <c r="Q47" i="5"/>
  <c r="Q48" i="5"/>
  <c r="Q49" i="5"/>
  <c r="Q39" i="5"/>
  <c r="Q40" i="5"/>
  <c r="Q41" i="5"/>
  <c r="Q29" i="5"/>
  <c r="Q30" i="5"/>
  <c r="Q31" i="5"/>
  <c r="Q32" i="5"/>
  <c r="Q33" i="5"/>
  <c r="Q34" i="5"/>
  <c r="Q35" i="5"/>
  <c r="Q36" i="5"/>
  <c r="Q20" i="5"/>
  <c r="Q21" i="5"/>
  <c r="Q22" i="5"/>
  <c r="Q23" i="5"/>
  <c r="Q24" i="5"/>
  <c r="Q25" i="5"/>
  <c r="Q26" i="5"/>
  <c r="Q5" i="5"/>
  <c r="Q6" i="5"/>
  <c r="Q7" i="5"/>
  <c r="Q8" i="5"/>
  <c r="Q9" i="5"/>
  <c r="Q10" i="5"/>
  <c r="Q11" i="5"/>
  <c r="L50" i="5"/>
  <c r="L51" i="5"/>
  <c r="L40" i="5"/>
  <c r="L41" i="5"/>
  <c r="L33" i="5"/>
  <c r="L34" i="5"/>
  <c r="L26" i="5"/>
  <c r="G44" i="5"/>
  <c r="G45" i="5"/>
  <c r="G34" i="5"/>
  <c r="G35" i="5"/>
  <c r="G28" i="5"/>
  <c r="G21" i="5"/>
  <c r="G16" i="5"/>
  <c r="G14" i="5"/>
  <c r="G13" i="5"/>
  <c r="G12" i="5"/>
  <c r="G11" i="5"/>
  <c r="G10" i="5"/>
  <c r="D27" i="8"/>
  <c r="F27" i="8"/>
  <c r="H27" i="8"/>
  <c r="J27" i="8"/>
  <c r="L27" i="8"/>
  <c r="N27" i="8"/>
  <c r="P27" i="8"/>
  <c r="R27" i="8"/>
  <c r="V27" i="8"/>
  <c r="X27" i="8"/>
  <c r="Z27" i="8"/>
  <c r="AB27" i="8"/>
  <c r="AD27" i="8"/>
  <c r="F19" i="8"/>
  <c r="H19" i="8"/>
  <c r="J19" i="8"/>
  <c r="L19" i="8"/>
  <c r="N19" i="8"/>
  <c r="P19" i="8"/>
  <c r="R19" i="8"/>
  <c r="T19" i="8"/>
  <c r="V19" i="8"/>
  <c r="X19" i="8"/>
  <c r="Z19" i="8"/>
  <c r="AB19" i="8"/>
  <c r="AD19" i="8"/>
  <c r="D12" i="8"/>
  <c r="F12" i="8"/>
  <c r="H12" i="8"/>
  <c r="L12" i="8"/>
  <c r="N12" i="8"/>
  <c r="P12" i="8"/>
  <c r="T12" i="8"/>
  <c r="V12" i="8"/>
  <c r="X12" i="8"/>
  <c r="AB12" i="8"/>
  <c r="AD12" i="8"/>
  <c r="A28" i="8"/>
  <c r="A27" i="8"/>
  <c r="A26" i="8"/>
  <c r="A25" i="8"/>
  <c r="A24" i="8"/>
  <c r="A23" i="8"/>
  <c r="A22" i="8"/>
  <c r="A21" i="8"/>
  <c r="A20" i="8"/>
  <c r="A19" i="8"/>
  <c r="A18" i="8"/>
  <c r="A17" i="8"/>
  <c r="A16" i="8"/>
  <c r="A13" i="8"/>
  <c r="A12" i="8"/>
  <c r="A11" i="8"/>
  <c r="A10" i="8"/>
  <c r="A9" i="8"/>
  <c r="A8" i="8"/>
  <c r="N42" i="5"/>
  <c r="A30" i="5" s="1"/>
  <c r="P43" i="5"/>
  <c r="N27" i="5"/>
  <c r="A28" i="5" s="1"/>
  <c r="O28" i="5"/>
  <c r="P28" i="5"/>
  <c r="Q28" i="5"/>
  <c r="O29" i="5"/>
  <c r="P29" i="5"/>
  <c r="O30" i="5"/>
  <c r="P30" i="5"/>
  <c r="O31" i="5"/>
  <c r="P31" i="5"/>
  <c r="O32" i="5"/>
  <c r="P32" i="5"/>
  <c r="O33" i="5"/>
  <c r="P33" i="5"/>
  <c r="O34" i="5"/>
  <c r="P34" i="5"/>
  <c r="O35" i="5"/>
  <c r="P35" i="5"/>
  <c r="O36" i="5"/>
  <c r="P36" i="5"/>
  <c r="N37" i="5"/>
  <c r="A29" i="5" s="1"/>
  <c r="O38" i="5"/>
  <c r="P38" i="5"/>
  <c r="Q38" i="5"/>
  <c r="O39" i="5"/>
  <c r="P39" i="5"/>
  <c r="O40" i="5"/>
  <c r="P40" i="5"/>
  <c r="O41" i="5"/>
  <c r="P41" i="5"/>
  <c r="O43" i="5"/>
  <c r="Q43" i="5"/>
  <c r="O44" i="5"/>
  <c r="P44" i="5"/>
  <c r="O45" i="5"/>
  <c r="P45" i="5"/>
  <c r="O46" i="5"/>
  <c r="P46" i="5"/>
  <c r="O47" i="5"/>
  <c r="P47" i="5"/>
  <c r="O48" i="5"/>
  <c r="P48" i="5"/>
  <c r="O49" i="5"/>
  <c r="P49" i="5"/>
  <c r="N50" i="5"/>
  <c r="A31" i="5" s="1"/>
  <c r="O51" i="5"/>
  <c r="P51" i="5"/>
  <c r="Q51" i="5"/>
  <c r="O52" i="5"/>
  <c r="P52" i="5"/>
  <c r="O53" i="5"/>
  <c r="P53" i="5"/>
  <c r="O54" i="5"/>
  <c r="P54" i="5"/>
  <c r="O55" i="5"/>
  <c r="P55" i="5"/>
  <c r="L5" i="5"/>
  <c r="L6" i="5"/>
  <c r="L7" i="5"/>
  <c r="L8" i="5"/>
  <c r="L9" i="5"/>
  <c r="L10" i="5"/>
  <c r="I11" i="5"/>
  <c r="A20" i="5" s="1"/>
  <c r="J12" i="5"/>
  <c r="K12" i="5"/>
  <c r="L12" i="5"/>
  <c r="L13" i="5"/>
  <c r="L14" i="5"/>
  <c r="L15" i="5"/>
  <c r="L16" i="5"/>
  <c r="L17" i="5"/>
  <c r="I18" i="5"/>
  <c r="A21" i="5" s="1"/>
  <c r="J19" i="5"/>
  <c r="K19" i="5"/>
  <c r="L19" i="5"/>
  <c r="L20" i="5"/>
  <c r="L21" i="5"/>
  <c r="L22" i="5"/>
  <c r="L23" i="5"/>
  <c r="L24" i="5"/>
  <c r="L25" i="5"/>
  <c r="L27" i="5"/>
  <c r="I27" i="5"/>
  <c r="A22" i="5" s="1"/>
  <c r="J28" i="5"/>
  <c r="L28" i="5"/>
  <c r="L29" i="5"/>
  <c r="L30" i="5"/>
  <c r="L31" i="5"/>
  <c r="L32" i="5"/>
  <c r="I35" i="5"/>
  <c r="A23" i="5" s="1"/>
  <c r="J36" i="5"/>
  <c r="K36" i="5"/>
  <c r="L36" i="5"/>
  <c r="J37" i="5"/>
  <c r="K37" i="5"/>
  <c r="L37" i="5"/>
  <c r="J38" i="5"/>
  <c r="K38" i="5"/>
  <c r="L38" i="5"/>
  <c r="J39" i="5"/>
  <c r="K39" i="5"/>
  <c r="L39" i="5"/>
  <c r="J40" i="5"/>
  <c r="K40" i="5"/>
  <c r="J41" i="5"/>
  <c r="K41" i="5"/>
  <c r="I42" i="5"/>
  <c r="A24" i="5" s="1"/>
  <c r="J43" i="5"/>
  <c r="L43" i="5"/>
  <c r="J44" i="5"/>
  <c r="L44" i="5"/>
  <c r="J45" i="5"/>
  <c r="L45" i="5"/>
  <c r="J46" i="5"/>
  <c r="L46" i="5"/>
  <c r="J47" i="5"/>
  <c r="L47" i="5"/>
  <c r="J48" i="5"/>
  <c r="L48" i="5"/>
  <c r="J49" i="5"/>
  <c r="L49" i="5"/>
  <c r="J50" i="5"/>
  <c r="J51" i="5"/>
  <c r="N3" i="5"/>
  <c r="A25" i="5" s="1"/>
  <c r="O4" i="5"/>
  <c r="P4" i="5"/>
  <c r="Q4" i="5"/>
  <c r="O5" i="5"/>
  <c r="O6" i="5"/>
  <c r="O7" i="5"/>
  <c r="O8" i="5"/>
  <c r="O9" i="5"/>
  <c r="O10" i="5"/>
  <c r="O11" i="5"/>
  <c r="N12" i="5"/>
  <c r="A26" i="5" s="1"/>
  <c r="N18" i="5"/>
  <c r="A27" i="5" s="1"/>
  <c r="O19" i="5"/>
  <c r="P19" i="5"/>
  <c r="Q19" i="5"/>
  <c r="O20" i="5"/>
  <c r="P20" i="5"/>
  <c r="O21" i="5"/>
  <c r="P21" i="5"/>
  <c r="P22" i="5"/>
  <c r="P23" i="5"/>
  <c r="P24" i="5"/>
  <c r="P25" i="5"/>
  <c r="O26" i="5"/>
  <c r="P26" i="5"/>
  <c r="L4" i="5"/>
  <c r="K4" i="5"/>
  <c r="J4" i="5"/>
  <c r="I3" i="5"/>
  <c r="A19" i="5" s="1"/>
  <c r="G5" i="5"/>
  <c r="G6" i="5"/>
  <c r="G7" i="5"/>
  <c r="G8" i="5"/>
  <c r="D9" i="5"/>
  <c r="A12" i="5" s="1"/>
  <c r="E10" i="5"/>
  <c r="F10" i="5"/>
  <c r="G15" i="5"/>
  <c r="D17" i="5"/>
  <c r="A13" i="5" s="1"/>
  <c r="E18" i="5"/>
  <c r="F18" i="5"/>
  <c r="G18" i="5"/>
  <c r="E19" i="5"/>
  <c r="F19" i="5"/>
  <c r="G19" i="5"/>
  <c r="E20" i="5"/>
  <c r="F20" i="5"/>
  <c r="G20" i="5"/>
  <c r="E21" i="5"/>
  <c r="F21" i="5"/>
  <c r="D23" i="5"/>
  <c r="A14" i="5" s="1"/>
  <c r="E24" i="5"/>
  <c r="F24" i="5"/>
  <c r="G24" i="5"/>
  <c r="G25" i="5"/>
  <c r="G26" i="5"/>
  <c r="G27" i="5"/>
  <c r="D29" i="5"/>
  <c r="A15" i="5" s="1"/>
  <c r="E30" i="5"/>
  <c r="F30" i="5"/>
  <c r="G30" i="5"/>
  <c r="E31" i="5"/>
  <c r="G31" i="5"/>
  <c r="E32" i="5"/>
  <c r="G32" i="5"/>
  <c r="E33" i="5"/>
  <c r="G33" i="5"/>
  <c r="E34" i="5"/>
  <c r="E35" i="5"/>
  <c r="D36" i="5"/>
  <c r="A16" i="5" s="1"/>
  <c r="E37" i="5"/>
  <c r="F37" i="5"/>
  <c r="G37" i="5"/>
  <c r="G38" i="5"/>
  <c r="G39" i="5"/>
  <c r="G40" i="5"/>
  <c r="G41" i="5"/>
  <c r="G42" i="5"/>
  <c r="G43" i="5"/>
  <c r="G4" i="5"/>
  <c r="F4" i="5"/>
  <c r="E4" i="5"/>
  <c r="D3" i="5"/>
  <c r="A11" i="5" s="1"/>
  <c r="D24" i="8"/>
  <c r="F24" i="8"/>
  <c r="H24" i="8"/>
  <c r="J24" i="8"/>
  <c r="L24" i="8"/>
  <c r="N24" i="8"/>
  <c r="P24" i="8"/>
  <c r="T24" i="8"/>
  <c r="V24" i="8"/>
  <c r="X24" i="8"/>
  <c r="Z24" i="8"/>
  <c r="AB24" i="8"/>
  <c r="AD24" i="8"/>
  <c r="B27" i="5"/>
  <c r="B24" i="8" s="1"/>
  <c r="D23" i="8"/>
  <c r="F23" i="8"/>
  <c r="H23" i="8"/>
  <c r="J23" i="8"/>
  <c r="L23" i="8"/>
  <c r="N23" i="8"/>
  <c r="P23" i="8"/>
  <c r="R23" i="8"/>
  <c r="T23" i="8"/>
  <c r="V23" i="8"/>
  <c r="X23" i="8"/>
  <c r="Z23" i="8"/>
  <c r="AB23" i="8"/>
  <c r="AD23" i="8"/>
  <c r="D22" i="8"/>
  <c r="F22" i="8"/>
  <c r="H22" i="8"/>
  <c r="J22" i="8"/>
  <c r="L22" i="8"/>
  <c r="N22" i="8"/>
  <c r="P22" i="8"/>
  <c r="R22" i="8"/>
  <c r="T22" i="8"/>
  <c r="V22" i="8"/>
  <c r="X22" i="8"/>
  <c r="Z22" i="8"/>
  <c r="AB22" i="8"/>
  <c r="AD22" i="8"/>
  <c r="B25" i="5"/>
  <c r="B22" i="8" s="1"/>
  <c r="D21" i="8"/>
  <c r="F21" i="8"/>
  <c r="H21" i="8"/>
  <c r="J21" i="8"/>
  <c r="L21" i="8"/>
  <c r="N21" i="8"/>
  <c r="P21" i="8"/>
  <c r="R21" i="8"/>
  <c r="T21" i="8"/>
  <c r="V21" i="8"/>
  <c r="X21" i="8"/>
  <c r="Z21" i="8"/>
  <c r="AB21" i="8"/>
  <c r="AD21" i="8"/>
  <c r="B24" i="5"/>
  <c r="B21" i="8" s="1"/>
  <c r="B22" i="5"/>
  <c r="B19" i="8" s="1"/>
  <c r="F18" i="8"/>
  <c r="H18" i="8"/>
  <c r="J18" i="8"/>
  <c r="L18" i="8"/>
  <c r="N18" i="8"/>
  <c r="P18" i="8"/>
  <c r="R18" i="8"/>
  <c r="T18" i="8"/>
  <c r="V18" i="8"/>
  <c r="X18" i="8"/>
  <c r="Z18" i="8"/>
  <c r="AB18" i="8"/>
  <c r="AD18" i="8"/>
  <c r="B21" i="5"/>
  <c r="B18" i="8" s="1"/>
  <c r="H17" i="8"/>
  <c r="L17" i="8"/>
  <c r="R17" i="8"/>
  <c r="L18" i="5"/>
  <c r="F16" i="8"/>
  <c r="J16" i="8"/>
  <c r="N16" i="8"/>
  <c r="R16" i="8"/>
  <c r="T16" i="8"/>
  <c r="V16" i="8"/>
  <c r="X16" i="8"/>
  <c r="Z16" i="8"/>
  <c r="AB16" i="8"/>
  <c r="AD16" i="8"/>
  <c r="B19" i="5"/>
  <c r="B16" i="8" s="1"/>
  <c r="D28" i="8"/>
  <c r="F28" i="8"/>
  <c r="H28" i="8"/>
  <c r="J28" i="8"/>
  <c r="L28" i="8"/>
  <c r="N28" i="8"/>
  <c r="P28" i="8"/>
  <c r="R28" i="8"/>
  <c r="V28" i="8"/>
  <c r="X28" i="8"/>
  <c r="Z28" i="8"/>
  <c r="AB28" i="8"/>
  <c r="AD28" i="8"/>
  <c r="B31" i="5"/>
  <c r="B28" i="8" s="1"/>
  <c r="B30" i="5"/>
  <c r="B27" i="8" s="1"/>
  <c r="D26" i="8"/>
  <c r="F26" i="8"/>
  <c r="H26" i="8"/>
  <c r="J26" i="8"/>
  <c r="L26" i="8"/>
  <c r="N26" i="8"/>
  <c r="P26" i="8"/>
  <c r="R26" i="8"/>
  <c r="V26" i="8"/>
  <c r="X26" i="8"/>
  <c r="Z26" i="8"/>
  <c r="AB26" i="8"/>
  <c r="AD26" i="8"/>
  <c r="B29" i="5"/>
  <c r="B26" i="8" s="1"/>
  <c r="D25" i="8"/>
  <c r="F25" i="8"/>
  <c r="H25" i="8"/>
  <c r="J25" i="8"/>
  <c r="L25" i="8"/>
  <c r="P25" i="8"/>
  <c r="R25" i="8"/>
  <c r="T25" i="8"/>
  <c r="V25" i="8"/>
  <c r="X25" i="8"/>
  <c r="Z25" i="8"/>
  <c r="AB25" i="8"/>
  <c r="AD25" i="8"/>
  <c r="B28" i="5"/>
  <c r="B25" i="8" s="1"/>
  <c r="AD20" i="8"/>
  <c r="AB20" i="8"/>
  <c r="Z20" i="8"/>
  <c r="X20" i="8"/>
  <c r="V20" i="8"/>
  <c r="T20" i="8"/>
  <c r="R20" i="8"/>
  <c r="P20" i="8"/>
  <c r="N20" i="8"/>
  <c r="L20" i="8"/>
  <c r="J20" i="8"/>
  <c r="H20" i="8"/>
  <c r="F20" i="8"/>
  <c r="D20" i="8"/>
  <c r="D13" i="8"/>
  <c r="F13" i="8"/>
  <c r="H13" i="8"/>
  <c r="J13" i="8"/>
  <c r="L13" i="8"/>
  <c r="N13" i="8"/>
  <c r="P13" i="8"/>
  <c r="R13" i="8"/>
  <c r="T13" i="8"/>
  <c r="V13" i="8"/>
  <c r="X13" i="8"/>
  <c r="Z13" i="8"/>
  <c r="AB13" i="8"/>
  <c r="AD13" i="8"/>
  <c r="B15" i="5"/>
  <c r="B12" i="8" s="1"/>
  <c r="D11" i="8"/>
  <c r="F11" i="8"/>
  <c r="H11" i="8"/>
  <c r="J11" i="8"/>
  <c r="L11" i="8"/>
  <c r="N11" i="8"/>
  <c r="P11" i="8"/>
  <c r="R11" i="8"/>
  <c r="T11" i="8"/>
  <c r="V11" i="8"/>
  <c r="X11" i="8"/>
  <c r="Z11" i="8"/>
  <c r="AB11" i="8"/>
  <c r="AD11" i="8"/>
  <c r="D10" i="8"/>
  <c r="F10" i="8"/>
  <c r="H10" i="8"/>
  <c r="L10" i="8"/>
  <c r="N10" i="8"/>
  <c r="P10" i="8"/>
  <c r="T10" i="8"/>
  <c r="V10" i="8"/>
  <c r="X10" i="8"/>
  <c r="AB10" i="8"/>
  <c r="AD10" i="8"/>
  <c r="D9" i="8"/>
  <c r="F9" i="8"/>
  <c r="H9" i="8"/>
  <c r="L9" i="8"/>
  <c r="P9" i="8"/>
  <c r="T9" i="8"/>
  <c r="V9" i="8"/>
  <c r="AB9" i="8"/>
  <c r="AD9" i="8"/>
  <c r="AD3" i="8"/>
  <c r="AB3" i="8"/>
  <c r="Z3" i="8"/>
  <c r="X3" i="8"/>
  <c r="V3" i="8"/>
  <c r="T3" i="8"/>
  <c r="R3" i="8"/>
  <c r="P3" i="8"/>
  <c r="N3" i="8"/>
  <c r="L3" i="8"/>
  <c r="J3" i="8"/>
  <c r="H3" i="8"/>
  <c r="F3" i="8"/>
  <c r="D3" i="8"/>
  <c r="B4" i="5"/>
  <c r="B3" i="8" s="1"/>
  <c r="A1" i="5"/>
  <c r="E1" i="79" s="1"/>
  <c r="D1" i="23"/>
  <c r="D2" i="23"/>
  <c r="D2" i="6"/>
  <c r="D1" i="6"/>
  <c r="D2" i="2"/>
  <c r="D1" i="2"/>
  <c r="B26" i="5"/>
  <c r="B23" i="8" s="1"/>
  <c r="J17" i="8"/>
  <c r="AN17" i="8"/>
  <c r="B16" i="5"/>
  <c r="B13" i="8" s="1"/>
  <c r="B14" i="5"/>
  <c r="B11" i="8" s="1"/>
  <c r="E9" i="77"/>
  <c r="B13" i="5"/>
  <c r="B10" i="8" s="1"/>
  <c r="E8" i="77"/>
  <c r="P17" i="8"/>
  <c r="B20" i="5"/>
  <c r="B17" i="8" s="1"/>
  <c r="AB17" i="8"/>
  <c r="T17" i="8"/>
  <c r="X17" i="8"/>
  <c r="N17" i="8"/>
  <c r="L16" i="8"/>
  <c r="Z17" i="8"/>
  <c r="AD17" i="8"/>
  <c r="F17" i="8"/>
  <c r="K15" i="77" l="1"/>
  <c r="B5" i="44" s="1"/>
  <c r="S15" i="77"/>
  <c r="B5" i="65" s="1"/>
  <c r="B23" i="5"/>
  <c r="B20" i="8" s="1"/>
  <c r="T15" i="77"/>
  <c r="B5" i="72" s="1"/>
  <c r="H15" i="77"/>
  <c r="B5" i="41" s="1"/>
  <c r="F15" i="77"/>
  <c r="B5" i="39" s="1"/>
  <c r="J15" i="77"/>
  <c r="B5" i="43" s="1"/>
  <c r="E15" i="78"/>
  <c r="B6" i="73"/>
  <c r="B6" i="59"/>
  <c r="B6" i="63"/>
  <c r="B6" i="76"/>
  <c r="B6" i="60"/>
  <c r="V15" i="77"/>
  <c r="B5" i="74" s="1"/>
  <c r="R15" i="77"/>
  <c r="B5" i="64" s="1"/>
  <c r="U6" i="77"/>
  <c r="Q6" i="77"/>
  <c r="M6" i="77"/>
  <c r="M15" i="77" s="1"/>
  <c r="B5" i="59" s="1"/>
  <c r="I6" i="77"/>
  <c r="I15" i="77" s="1"/>
  <c r="B5" i="42" s="1"/>
  <c r="W15" i="77"/>
  <c r="B5" i="75" s="1"/>
  <c r="X6" i="77"/>
  <c r="X15" i="77" s="1"/>
  <c r="B5" i="76" s="1"/>
  <c r="N9" i="8"/>
  <c r="X9" i="8"/>
  <c r="E7" i="77"/>
  <c r="U15" i="77"/>
  <c r="B5" i="73" s="1"/>
  <c r="Q15" i="77"/>
  <c r="B5" i="63" s="1"/>
  <c r="L15" i="77"/>
  <c r="B5" i="58" s="1"/>
  <c r="N15" i="77"/>
  <c r="B5" i="60" s="1"/>
  <c r="W1" i="23"/>
  <c r="W1" i="79"/>
  <c r="G9" i="5"/>
  <c r="B11" i="5"/>
  <c r="B8" i="8" s="1"/>
  <c r="E6" i="77"/>
  <c r="F1" i="71"/>
  <c r="F1" i="78"/>
  <c r="B222" i="69"/>
  <c r="V1" i="78"/>
  <c r="X1" i="6"/>
  <c r="X1" i="78"/>
  <c r="Q1" i="6"/>
  <c r="Q1" i="78"/>
  <c r="X1" i="8"/>
  <c r="P1" i="78"/>
  <c r="G1" i="2"/>
  <c r="G1" i="78"/>
  <c r="I1" i="2"/>
  <c r="I1" i="78"/>
  <c r="P1" i="8"/>
  <c r="L1" i="78"/>
  <c r="N1" i="77"/>
  <c r="N1" i="78"/>
  <c r="U1" i="2"/>
  <c r="U1" i="78"/>
  <c r="J1" i="68"/>
  <c r="K1" i="78"/>
  <c r="H1" i="77"/>
  <c r="H1" i="78"/>
  <c r="M1" i="77"/>
  <c r="M1" i="78"/>
  <c r="R1" i="77"/>
  <c r="R1" i="78"/>
  <c r="E1" i="77"/>
  <c r="E1" i="78"/>
  <c r="J1" i="77"/>
  <c r="J1" i="78"/>
  <c r="B131" i="69"/>
  <c r="O1" i="78"/>
  <c r="S1" i="6"/>
  <c r="S1" i="78"/>
  <c r="T1" i="6"/>
  <c r="T1" i="78"/>
  <c r="W1" i="77"/>
  <c r="W1" i="78"/>
  <c r="L1" i="2"/>
  <c r="L1" i="68"/>
  <c r="P1" i="6"/>
  <c r="P1" i="71"/>
  <c r="O1" i="68"/>
  <c r="Q1" i="2"/>
  <c r="B105" i="69"/>
  <c r="B144" i="69"/>
  <c r="V1" i="68"/>
  <c r="W1" i="6"/>
  <c r="F1" i="2"/>
  <c r="F1" i="23"/>
  <c r="F1" i="77"/>
  <c r="I1" i="71"/>
  <c r="H1" i="68"/>
  <c r="N1" i="2"/>
  <c r="J1" i="6"/>
  <c r="X1" i="71"/>
  <c r="X1" i="2"/>
  <c r="X1" i="77"/>
  <c r="B235" i="69"/>
  <c r="AL18" i="8"/>
  <c r="AF17" i="8"/>
  <c r="V17" i="8"/>
  <c r="P16" i="8"/>
  <c r="N1" i="23"/>
  <c r="B170" i="69"/>
  <c r="H1" i="23"/>
  <c r="B27" i="69"/>
  <c r="H1" i="8"/>
  <c r="H1" i="71"/>
  <c r="E1" i="71"/>
  <c r="B1" i="8"/>
  <c r="E1" i="2"/>
  <c r="L1" i="8"/>
  <c r="B66" i="69"/>
  <c r="B1" i="69"/>
  <c r="N1" i="68"/>
  <c r="O1" i="6"/>
  <c r="R1" i="68"/>
  <c r="S1" i="77"/>
  <c r="V1" i="77"/>
  <c r="M1" i="2"/>
  <c r="P1" i="68"/>
  <c r="F1" i="6"/>
  <c r="I1" i="77"/>
  <c r="V1" i="71"/>
  <c r="E1" i="68"/>
  <c r="D1" i="8"/>
  <c r="I1" i="6"/>
  <c r="M1" i="71"/>
  <c r="B14" i="69"/>
  <c r="I1" i="23"/>
  <c r="M1" i="23"/>
  <c r="Z1" i="8"/>
  <c r="Q1" i="23"/>
  <c r="Q1" i="77"/>
  <c r="B53" i="69"/>
  <c r="M1" i="6"/>
  <c r="J1" i="8"/>
  <c r="R1" i="8"/>
  <c r="Q1" i="71"/>
  <c r="B157" i="69"/>
  <c r="V1" i="2"/>
  <c r="N1" i="8"/>
  <c r="S1" i="23"/>
  <c r="O1" i="23"/>
  <c r="B79" i="69"/>
  <c r="D1" i="68"/>
  <c r="E1" i="23"/>
  <c r="K1" i="2"/>
  <c r="K1" i="71"/>
  <c r="S1" i="2"/>
  <c r="S1" i="71"/>
  <c r="V1" i="8"/>
  <c r="AD1" i="8"/>
  <c r="O1" i="77"/>
  <c r="K1" i="23"/>
  <c r="K1" i="6"/>
  <c r="B183" i="69"/>
  <c r="O1" i="71"/>
  <c r="O1" i="2"/>
  <c r="K1" i="77"/>
  <c r="T1" i="71"/>
  <c r="E1" i="6"/>
  <c r="T1" i="2"/>
  <c r="T1" i="77"/>
  <c r="B92" i="69"/>
  <c r="L1" i="23"/>
  <c r="P1" i="23"/>
  <c r="P1" i="77"/>
  <c r="T1" i="68"/>
  <c r="L1" i="71"/>
  <c r="L1" i="6"/>
  <c r="K1" i="68"/>
  <c r="P1" i="2"/>
  <c r="L1" i="77"/>
  <c r="U1" i="6"/>
  <c r="B209" i="69"/>
  <c r="U1" i="23"/>
  <c r="F1" i="8"/>
  <c r="R1" i="2"/>
  <c r="AB1" i="8"/>
  <c r="G1" i="68"/>
  <c r="N1" i="6"/>
  <c r="N1" i="71"/>
  <c r="R1" i="6"/>
  <c r="M1" i="68"/>
  <c r="G1" i="77"/>
  <c r="S1" i="68"/>
  <c r="W1" i="68"/>
  <c r="W1" i="71"/>
  <c r="T1" i="23"/>
  <c r="X1" i="23"/>
  <c r="W1" i="2"/>
  <c r="U1" i="77"/>
  <c r="V1" i="6"/>
  <c r="B196" i="69"/>
  <c r="B248" i="69"/>
  <c r="AF1" i="8"/>
  <c r="AH1" i="8"/>
  <c r="AJ1" i="8"/>
  <c r="AL1" i="8"/>
  <c r="AN1" i="8"/>
  <c r="G1" i="6"/>
  <c r="F1" i="68"/>
  <c r="J1" i="71"/>
  <c r="J1" i="23"/>
  <c r="T1" i="8"/>
  <c r="B40" i="69"/>
  <c r="G1" i="71"/>
  <c r="G1" i="23"/>
  <c r="Q1" i="68"/>
  <c r="R1" i="23"/>
  <c r="R1" i="71"/>
  <c r="I1" i="68"/>
  <c r="J1" i="2"/>
  <c r="H1" i="6"/>
  <c r="H1" i="2"/>
  <c r="B118" i="69"/>
  <c r="U1" i="68"/>
  <c r="U1" i="71"/>
  <c r="V1" i="23"/>
  <c r="B7" i="5" l="1"/>
  <c r="R8" i="8"/>
  <c r="Z8" i="8"/>
  <c r="B6" i="65"/>
  <c r="AD8" i="8"/>
  <c r="B6" i="44"/>
  <c r="N8" i="8"/>
  <c r="B6" i="58"/>
  <c r="P8" i="8"/>
  <c r="B6" i="64"/>
  <c r="AB8" i="8"/>
  <c r="B6" i="42"/>
  <c r="J8" i="8"/>
  <c r="B6" i="72"/>
  <c r="AF8" i="8"/>
  <c r="B6" i="75"/>
  <c r="AL8" i="8"/>
  <c r="B6" i="74"/>
  <c r="AJ8" i="8"/>
  <c r="T8" i="8"/>
  <c r="B6" i="39"/>
  <c r="D8" i="8"/>
  <c r="B6" i="61"/>
  <c r="V8" i="8"/>
  <c r="B6" i="43"/>
  <c r="L8" i="8"/>
  <c r="B6" i="41"/>
  <c r="H8" i="8"/>
  <c r="B6" i="40"/>
  <c r="F8" i="8"/>
  <c r="B6" i="62"/>
  <c r="X8" i="8"/>
  <c r="E31" i="78"/>
  <c r="B31" i="8" s="1"/>
  <c r="V12" i="5"/>
  <c r="AH8" i="8"/>
  <c r="AN8" i="8"/>
  <c r="E15" i="77"/>
  <c r="R9" i="8"/>
  <c r="B6" i="5"/>
  <c r="B5" i="5" l="1"/>
  <c r="B4" i="8" s="1"/>
  <c r="AL4" i="8"/>
  <c r="AD4" i="8"/>
  <c r="AB4" i="8"/>
  <c r="R4" i="8"/>
  <c r="J4" i="8"/>
  <c r="D4" i="8"/>
  <c r="F4" i="8"/>
  <c r="AJ4" i="8"/>
  <c r="AF4" i="8"/>
  <c r="L4" i="8"/>
  <c r="H4" i="8"/>
  <c r="AN4" i="8"/>
  <c r="Z4" i="8"/>
  <c r="X4" i="8"/>
  <c r="P4" i="8"/>
  <c r="N4" i="8"/>
  <c r="AH4" i="8"/>
  <c r="V4" i="8"/>
  <c r="T4" i="8"/>
</calcChain>
</file>

<file path=xl/comments1.xml><?xml version="1.0" encoding="utf-8"?>
<comments xmlns="http://schemas.openxmlformats.org/spreadsheetml/2006/main">
  <authors>
    <author>Frank Steele</author>
  </authors>
  <commentList>
    <comment ref="C6" authorId="0" shapeId="0">
      <text>
        <r>
          <rPr>
            <sz val="8"/>
            <color indexed="81"/>
            <rFont val="Tahoma"/>
            <family val="2"/>
          </rPr>
          <t>Learn and say the Scout Oath, with help if needed</t>
        </r>
      </text>
    </comment>
    <comment ref="C7" authorId="0" shapeId="0">
      <text>
        <r>
          <rPr>
            <sz val="8"/>
            <color indexed="81"/>
            <rFont val="Tahoma"/>
            <family val="2"/>
          </rPr>
          <t>Learn and say the Scout Law, with help if needed</t>
        </r>
      </text>
    </comment>
    <comment ref="C8" authorId="0" shapeId="0">
      <text>
        <r>
          <rPr>
            <sz val="8"/>
            <color indexed="81"/>
            <rFont val="Tahoma"/>
            <family val="2"/>
          </rPr>
          <t>Show the Cub Scout sign. Tell what it means</t>
        </r>
      </text>
    </comment>
    <comment ref="C9" authorId="0" shapeId="0">
      <text>
        <r>
          <rPr>
            <sz val="8"/>
            <color indexed="81"/>
            <rFont val="Tahoma"/>
            <family val="2"/>
          </rPr>
          <t>Show the Cub Scout handshake. Tell what it means</t>
        </r>
      </text>
    </comment>
    <comment ref="C10" authorId="0" shapeId="0">
      <text>
        <r>
          <rPr>
            <sz val="8"/>
            <color indexed="81"/>
            <rFont val="Tahoma"/>
            <family val="2"/>
          </rPr>
          <t>Say the Cub Scout motto. Tell what it means</t>
        </r>
      </text>
    </comment>
    <comment ref="C11" authorId="0" shapeId="0">
      <text>
        <r>
          <rPr>
            <sz val="8"/>
            <color indexed="81"/>
            <rFont val="Tahoma"/>
            <family val="2"/>
          </rPr>
          <t>Show the Cub Scout salute. Tell what it means</t>
        </r>
      </text>
    </comment>
    <comment ref="C12" authorId="0" shapeId="0">
      <text>
        <r>
          <rPr>
            <sz val="8"/>
            <color indexed="81"/>
            <rFont val="Tahoma"/>
            <family val="2"/>
          </rPr>
          <t>With your parent or guardian, complete the exercises in the pamphlet How to Protect Your
Children From Child Abuse: A Parent’s Guide—Bobcat Requirements</t>
        </r>
      </text>
    </comment>
  </commentList>
</comments>
</file>

<file path=xl/comments2.xml><?xml version="1.0" encoding="utf-8"?>
<comments xmlns="http://schemas.openxmlformats.org/spreadsheetml/2006/main">
  <authors>
    <author>Frank Steele</author>
    <author>Oradat, Chris A</author>
  </authors>
  <commentList>
    <comment ref="C13" authorId="0" shapeId="0">
      <text>
        <r>
          <rPr>
            <sz val="8"/>
            <color indexed="81"/>
            <rFont val="Tahoma"/>
            <family val="2"/>
          </rPr>
          <t>With your parent or guardian, complete the exercises in the pamphlet How to Protect Your
Children From Child Abuse: A Parent’s Guide—Bobcat Requirements</t>
        </r>
      </text>
    </comment>
    <comment ref="C14" authorId="1" shapeId="0">
      <text>
        <r>
          <rPr>
            <sz val="9"/>
            <color indexed="81"/>
            <rFont val="Tahoma"/>
            <family val="2"/>
          </rPr>
          <t>If your family doesn't have Internet access at home AND you do not have ready Internet access at school or another public place or via mobile device, this requirement may be waived by your parent or adult partner.</t>
        </r>
      </text>
    </comment>
  </commentList>
</comments>
</file>

<file path=xl/comments3.xml><?xml version="1.0" encoding="utf-8"?>
<comments xmlns="http://schemas.openxmlformats.org/spreadsheetml/2006/main">
  <authors>
    <author>Chris Oradat</author>
    <author>Oradat, Chris A</author>
  </authors>
  <commentList>
    <comment ref="C6" authorId="0" shapeId="0">
      <text>
        <r>
          <rPr>
            <sz val="9"/>
            <color indexed="81"/>
            <rFont val="Tahoma"/>
            <family val="2"/>
          </rPr>
          <t>With your adult partner, go on a walk, and pick out two sounds you hear in your “jungle.”</t>
        </r>
      </text>
    </comment>
    <comment ref="C7" authorId="0" shapeId="0">
      <text>
        <r>
          <rPr>
            <sz val="9"/>
            <color indexed="81"/>
            <rFont val="Tahoma"/>
            <family val="2"/>
          </rPr>
          <t>Make a list of living things you find on your hike.</t>
        </r>
      </text>
    </comment>
    <comment ref="C8" authorId="0" shapeId="0">
      <text>
        <r>
          <rPr>
            <sz val="9"/>
            <color indexed="81"/>
            <rFont val="Tahoma"/>
            <family val="2"/>
          </rPr>
          <t>Point out two different kinds of birds that live in your area.
You may enter the number of birds here</t>
        </r>
      </text>
    </comment>
    <comment ref="C9" authorId="0" shapeId="0">
      <text>
        <r>
          <rPr>
            <sz val="9"/>
            <color indexed="81"/>
            <rFont val="Tahoma"/>
            <family val="2"/>
          </rPr>
          <t>Be helpful to plants and animals by planting a tree or other plant in your neighborhood.</t>
        </r>
      </text>
    </comment>
    <comment ref="C10" authorId="1" shapeId="0">
      <text>
        <r>
          <rPr>
            <sz val="9"/>
            <color indexed="81"/>
            <rFont val="Tahoma"/>
            <family val="2"/>
          </rPr>
          <t>Build and hang a birdhouse.</t>
        </r>
      </text>
    </comment>
    <comment ref="C13" authorId="1" shapeId="0">
      <text>
        <r>
          <rPr>
            <sz val="9"/>
            <color indexed="81"/>
            <rFont val="Tahoma"/>
            <family val="2"/>
          </rPr>
          <t>Play two initiative or team-building games with the members of your den.
You may enter the number of games played here</t>
        </r>
      </text>
    </comment>
    <comment ref="C14" authorId="1" shapeId="0">
      <text>
        <r>
          <rPr>
            <sz val="9"/>
            <color indexed="81"/>
            <rFont val="Tahoma"/>
            <family val="2"/>
          </rPr>
          <t>Listen carefully to your leader while the rules are being explained, and follow directions when playing.</t>
        </r>
      </text>
    </comment>
    <comment ref="C15" authorId="1" shapeId="0">
      <text>
        <r>
          <rPr>
            <sz val="9"/>
            <color indexed="81"/>
            <rFont val="Tahoma"/>
            <family val="2"/>
          </rPr>
          <t>At the end of the game, talk with the leader about what you learned when you played the game. Tell how you helped the den by playing your part.</t>
        </r>
      </text>
    </comment>
    <comment ref="C16" authorId="1" shapeId="0">
      <text>
        <r>
          <rPr>
            <sz val="9"/>
            <color indexed="81"/>
            <rFont val="Tahoma"/>
            <family val="2"/>
          </rPr>
          <t>Bring a nutritious snack to a den meeting. Share why you picked it and what makes it a good snack choice.</t>
        </r>
      </text>
    </comment>
    <comment ref="C17" authorId="1" shapeId="0">
      <text>
        <r>
          <rPr>
            <sz val="9"/>
            <color indexed="81"/>
            <rFont val="Tahoma"/>
            <family val="2"/>
          </rPr>
          <t>Make up a game with the members of your den.</t>
        </r>
      </text>
    </comment>
    <comment ref="C18" authorId="1" shapeId="0">
      <text>
        <r>
          <rPr>
            <sz val="9"/>
            <color indexed="81"/>
            <rFont val="Tahoma"/>
            <family val="2"/>
          </rPr>
          <t>Make up a new game, and play it with your family or members of your den or pack.</t>
        </r>
      </text>
    </comment>
    <comment ref="C19" authorId="1" shapeId="0">
      <text>
        <r>
          <rPr>
            <sz val="9"/>
            <color indexed="81"/>
            <rFont val="Tahoma"/>
            <family val="2"/>
          </rPr>
          <t>While at a sporting event, ask a participant why he or she thinks it is important to be active.</t>
        </r>
      </text>
    </comment>
    <comment ref="C22" authorId="1" shapeId="0">
      <text>
        <r>
          <rPr>
            <sz val="9"/>
            <color indexed="81"/>
            <rFont val="Tahoma"/>
            <family val="2"/>
          </rPr>
          <t>With your adult partner, find out what faith in God means to your family.</t>
        </r>
      </text>
    </comment>
    <comment ref="C23" authorId="1" shapeId="0">
      <text>
        <r>
          <rPr>
            <sz val="9"/>
            <color indexed="81"/>
            <rFont val="Tahoma"/>
            <family val="2"/>
          </rPr>
          <t>Find out what makes each member of your family special.</t>
        </r>
      </text>
    </comment>
    <comment ref="C24" authorId="1" shapeId="0">
      <text>
        <r>
          <rPr>
            <sz val="9"/>
            <color indexed="81"/>
            <rFont val="Tahoma"/>
            <family val="2"/>
          </rPr>
          <t>With your family, make a project that shows your family’s beliefs.</t>
        </r>
      </text>
    </comment>
    <comment ref="C25" authorId="1" shapeId="0">
      <text>
        <r>
          <rPr>
            <sz val="9"/>
            <color indexed="81"/>
            <rFont val="Tahoma"/>
            <family val="2"/>
          </rPr>
          <t>Participate in a worship experience or activity with your family.</t>
        </r>
      </text>
    </comment>
    <comment ref="C26" authorId="1" shapeId="0">
      <text>
        <r>
          <rPr>
            <sz val="9"/>
            <color indexed="81"/>
            <rFont val="Tahoma"/>
            <family val="2"/>
          </rPr>
          <t>With the approval of your parent/guardian, den leader, or other caring adult, think of and then carry out an act of kindness or respect that you think shows duty to God.</t>
        </r>
      </text>
    </comment>
    <comment ref="C29" authorId="1" shapeId="0">
      <text>
        <r>
          <rPr>
            <sz val="9"/>
            <color indexed="81"/>
            <rFont val="Tahoma"/>
            <family val="2"/>
          </rPr>
          <t>List the different teams of which you are a part.</t>
        </r>
      </text>
    </comment>
    <comment ref="C30" authorId="1" shapeId="0">
      <text>
        <r>
          <rPr>
            <sz val="9"/>
            <color indexed="81"/>
            <rFont val="Tahoma"/>
            <family val="2"/>
          </rPr>
          <t>With your den, make a den job chart that shows everyone doing something to help. As one of the den jobs, lead the Pledge of Allegiance at a den meeting.</t>
        </r>
      </text>
    </comment>
    <comment ref="C31" authorId="1" shapeId="0">
      <text>
        <r>
          <rPr>
            <sz val="9"/>
            <color indexed="81"/>
            <rFont val="Tahoma"/>
            <family val="2"/>
          </rPr>
          <t>Pick two chores you will do at home once a week for a month.
You may enter the number of chores here</t>
        </r>
      </text>
    </comment>
    <comment ref="C32" authorId="1" shapeId="0">
      <text>
        <r>
          <rPr>
            <sz val="9"/>
            <color indexed="81"/>
            <rFont val="Tahoma"/>
            <family val="2"/>
          </rPr>
          <t>Do an activity to help your community or neighborhood team.</t>
        </r>
      </text>
    </comment>
    <comment ref="C33" authorId="1" shapeId="0">
      <text>
        <r>
          <rPr>
            <sz val="9"/>
            <color indexed="81"/>
            <rFont val="Tahoma"/>
            <family val="2"/>
          </rPr>
          <t>With your den, make a chart or picture showing how you and your teammates make a better team because you are alike in some ways but different in others</t>
        </r>
      </text>
    </comment>
    <comment ref="C36" authorId="1" shapeId="0">
      <text>
        <r>
          <rPr>
            <sz val="9"/>
            <color indexed="81"/>
            <rFont val="Tahoma"/>
            <family val="2"/>
          </rPr>
          <t>Identify three good food choices and three foods that would not be good choices.</t>
        </r>
      </text>
    </comment>
    <comment ref="C37" authorId="1" shapeId="0">
      <text>
        <r>
          <rPr>
            <sz val="9"/>
            <color indexed="81"/>
            <rFont val="Tahoma"/>
            <family val="2"/>
          </rPr>
          <t>Explain the importance of hand washing before a meal and clean-up after a meal. Then show how you would do each.</t>
        </r>
      </text>
    </comment>
    <comment ref="C38" authorId="1" shapeId="0">
      <text>
        <r>
          <rPr>
            <sz val="9"/>
            <color indexed="81"/>
            <rFont val="Tahoma"/>
            <family val="2"/>
          </rPr>
          <t>Show that you know the difference between a fruit and a vegetable. Eat one of each.</t>
        </r>
      </text>
    </comment>
    <comment ref="C39" authorId="1" shapeId="0">
      <text>
        <r>
          <rPr>
            <sz val="9"/>
            <color indexed="81"/>
            <rFont val="Tahoma"/>
            <family val="2"/>
          </rPr>
          <t>With your parent, guardian, or other caring adult, pick a job to help your family at mealtime. Do it for at least four meals.</t>
        </r>
      </text>
    </comment>
    <comment ref="C40" authorId="1" shapeId="0">
      <text>
        <r>
          <rPr>
            <sz val="9"/>
            <color indexed="81"/>
            <rFont val="Tahoma"/>
            <family val="2"/>
          </rPr>
          <t>Talk with your adult partner about what foods you can eat with your fingers. Practice your manners when eating them.</t>
        </r>
      </text>
    </comment>
    <comment ref="C41" authorId="1" shapeId="0">
      <text>
        <r>
          <rPr>
            <sz val="9"/>
            <color indexed="81"/>
            <rFont val="Tahoma"/>
            <family val="2"/>
          </rPr>
          <t>With your adult partner, plan and make a good snack choice or other nutritious food to share with your den.</t>
        </r>
      </text>
    </comment>
    <comment ref="C44" authorId="1" shapeId="0">
      <text>
        <r>
          <rPr>
            <sz val="9"/>
            <color indexed="81"/>
            <rFont val="Tahoma"/>
            <family val="2"/>
          </rPr>
          <t>With your adult partner, name and collect the Cub Scout Six Essentials you need for a hike. Tell your den leader what you would need to add to your list if it rains.</t>
        </r>
      </text>
    </comment>
    <comment ref="C45" authorId="1" shapeId="0">
      <text>
        <r>
          <rPr>
            <sz val="9"/>
            <color indexed="81"/>
            <rFont val="Tahoma"/>
            <family val="2"/>
          </rPr>
          <t>Go for a short hike with your den or family, and carry your own gear. Show you know how to get ready for this hike.</t>
        </r>
      </text>
    </comment>
    <comment ref="C46" authorId="1" shapeId="0">
      <text>
        <r>
          <rPr>
            <sz val="9"/>
            <color indexed="81"/>
            <rFont val="Tahoma"/>
            <family val="2"/>
          </rPr>
          <t>Listen while your leader reads the Outdoor Code. Talk about how you can be clean in your outdoor manners.</t>
        </r>
      </text>
    </comment>
    <comment ref="C47" authorId="1" shapeId="0">
      <text>
        <r>
          <rPr>
            <sz val="9"/>
            <color indexed="81"/>
            <rFont val="Tahoma"/>
            <family val="2"/>
          </rPr>
          <t>Listen while your leader reads the Leave No Trace Principles for Kids. Discuss why you should “Trash Your Trash.”</t>
        </r>
      </text>
    </comment>
    <comment ref="C48" authorId="1" shapeId="0">
      <text>
        <r>
          <rPr>
            <sz val="9"/>
            <color indexed="81"/>
            <rFont val="Tahoma"/>
            <family val="2"/>
          </rPr>
          <t>Apply the Outdoor Code and Leave No Trace Principles for Kids on your Tiger den and pack outings. After one outing, share what you did to demonstrate the principles you discussed.</t>
        </r>
      </text>
    </comment>
    <comment ref="C49" authorId="1" shapeId="0">
      <text>
        <r>
          <rPr>
            <sz val="9"/>
            <color indexed="81"/>
            <rFont val="Tahoma"/>
            <family val="2"/>
          </rPr>
          <t>While on the hike, find three different kinds of plants, animals, or signs that animals have been on the trail. List what you saw in your Tiger handbook.</t>
        </r>
      </text>
    </comment>
    <comment ref="C50" authorId="1" shapeId="0">
      <text>
        <r>
          <rPr>
            <sz val="9"/>
            <color indexed="81"/>
            <rFont val="Tahoma"/>
            <family val="2"/>
          </rPr>
          <t>Participate in an outdoor pack meeting or pack campout campfire. Sing a song and act out a skit with your Tiger den as part of the program.</t>
        </r>
      </text>
    </comment>
    <comment ref="C51" authorId="1" shapeId="0">
      <text>
        <r>
          <rPr>
            <sz val="9"/>
            <color indexed="81"/>
            <rFont val="Tahoma"/>
            <family val="2"/>
          </rPr>
          <t>Find two different trees and two different types of plants that grow in your area. Write down their names in your Tiger handbook.</t>
        </r>
      </text>
    </comment>
    <comment ref="C52" authorId="1" shapeId="0">
      <text>
        <r>
          <rPr>
            <sz val="9"/>
            <color indexed="81"/>
            <rFont val="Tahoma"/>
            <family val="2"/>
          </rPr>
          <t>Visit a nearby nature center, zoo, or another outside place with your family or den. Learn more about two animals, and write down two interesting things about them in your Tiger handbook.</t>
        </r>
      </text>
    </comment>
  </commentList>
</comments>
</file>

<file path=xl/comments4.xml><?xml version="1.0" encoding="utf-8"?>
<comments xmlns="http://schemas.openxmlformats.org/spreadsheetml/2006/main">
  <authors>
    <author>Oradat, Chris A</author>
    <author>Chris Oradat</author>
  </authors>
  <commentList>
    <comment ref="C7" authorId="0" shapeId="0">
      <text>
        <r>
          <rPr>
            <sz val="9"/>
            <color indexed="81"/>
            <rFont val="Tahoma"/>
            <family val="2"/>
          </rPr>
          <t>Learn a magic trick. Practice your magic trick so you can perform it in front of an audience.</t>
        </r>
      </text>
    </comment>
    <comment ref="C8" authorId="0" shapeId="0">
      <text>
        <r>
          <rPr>
            <sz val="9"/>
            <color indexed="81"/>
            <rFont val="Tahoma"/>
            <family val="2"/>
          </rPr>
          <t>Create an invitation to a magic show.</t>
        </r>
      </text>
    </comment>
    <comment ref="C9" authorId="0" shapeId="0">
      <text>
        <r>
          <rPr>
            <sz val="9"/>
            <color indexed="81"/>
            <rFont val="Tahoma"/>
            <family val="2"/>
          </rPr>
          <t>With your den or with your family, put on a magic show for an audience.</t>
        </r>
      </text>
    </comment>
    <comment ref="C10" authorId="0" shapeId="0">
      <text>
        <r>
          <rPr>
            <sz val="9"/>
            <color indexed="81"/>
            <rFont val="Tahoma"/>
            <family val="2"/>
          </rPr>
          <t>Spell your name using sign language, and spell your name in Braille.</t>
        </r>
      </text>
    </comment>
    <comment ref="C11" authorId="0" shapeId="0">
      <text>
        <r>
          <rPr>
            <sz val="9"/>
            <color indexed="81"/>
            <rFont val="Tahoma"/>
            <family val="2"/>
          </rPr>
          <t>Create a secret code.</t>
        </r>
      </text>
    </comment>
    <comment ref="C12" authorId="0" shapeId="0">
      <text>
        <r>
          <rPr>
            <sz val="9"/>
            <color indexed="81"/>
            <rFont val="Tahoma"/>
            <family val="2"/>
          </rPr>
          <t>With the other Scouts in your den or with your family, crack a code that you did not create.</t>
        </r>
      </text>
    </comment>
    <comment ref="C13" authorId="0" shapeId="0">
      <text>
        <r>
          <rPr>
            <sz val="9"/>
            <color indexed="81"/>
            <rFont val="Tahoma"/>
            <family val="2"/>
          </rPr>
          <t>With the help of your adult partner, conduct a science demonstration that shows how magic works.</t>
        </r>
      </text>
    </comment>
    <comment ref="C16" authorId="0" shapeId="0">
      <text>
        <r>
          <rPr>
            <sz val="9"/>
            <color indexed="81"/>
            <rFont val="Tahoma"/>
            <family val="2"/>
          </rPr>
          <t>Bring in and share with your den five items that are the color orange.</t>
        </r>
      </text>
    </comment>
    <comment ref="C17" authorId="0" shapeId="0">
      <text>
        <r>
          <rPr>
            <sz val="9"/>
            <color indexed="81"/>
            <rFont val="Tahoma"/>
            <family val="2"/>
          </rPr>
          <t>Demonstrate loyalty over the next week at school or in your community. Share at your next den meeting how you were loyal to others.</t>
        </r>
      </text>
    </comment>
    <comment ref="C18" authorId="0" shapeId="0">
      <text>
        <r>
          <rPr>
            <sz val="9"/>
            <color indexed="81"/>
            <rFont val="Tahoma"/>
            <family val="2"/>
          </rPr>
          <t>With your adult partner, decide on one new task you can do to help your family, and do it.</t>
        </r>
      </text>
    </comment>
    <comment ref="C19" authorId="0" shapeId="0">
      <text>
        <r>
          <rPr>
            <sz val="9"/>
            <color indexed="81"/>
            <rFont val="Tahoma"/>
            <family val="2"/>
          </rPr>
          <t>Talk with your den and adult partner about polite language. Include a discussion about the use of “please,” “thank you,” “you’re welcome,” “excuse me,” “yes, sir,” “no, ma’am,” and last names. Learn how to shake hands properly and introduce yourself.</t>
        </r>
      </text>
    </comment>
    <comment ref="C20" authorId="0" shapeId="0">
      <text>
        <r>
          <rPr>
            <sz val="9"/>
            <color indexed="81"/>
            <rFont val="Tahoma"/>
            <family val="2"/>
          </rPr>
          <t>Play a game with your den. Then discuss how your den played politely.</t>
        </r>
      </text>
    </comment>
    <comment ref="C21" authorId="0" shapeId="0">
      <text>
        <r>
          <rPr>
            <sz val="9"/>
            <color indexed="81"/>
            <rFont val="Tahoma"/>
            <family val="2"/>
          </rPr>
          <t>With your adult partner and den work on a service project for your pack’s meeting place or chartered organization.</t>
        </r>
      </text>
    </comment>
    <comment ref="C24" authorId="0" shapeId="0">
      <text>
        <r>
          <rPr>
            <sz val="9"/>
            <color indexed="81"/>
            <rFont val="Tahoma"/>
            <family val="2"/>
          </rPr>
          <t>Discuss with your adult partner and/or family where your family originated. Discuss their history, traditions, and culture—your family heritage. Share a story or bring something to share with your den about yourself and your family.</t>
        </r>
      </text>
    </comment>
    <comment ref="C25" authorId="0" shapeId="0">
      <text>
        <r>
          <rPr>
            <sz val="9"/>
            <color indexed="81"/>
            <rFont val="Tahoma"/>
            <family val="2"/>
          </rPr>
          <t>Make a family crest.</t>
        </r>
      </text>
    </comment>
    <comment ref="C26" authorId="0" shapeId="0">
      <text>
        <r>
          <rPr>
            <sz val="9"/>
            <color indexed="81"/>
            <rFont val="Tahoma"/>
            <family val="2"/>
          </rPr>
          <t>Visit your public library to find out information about your heritage.</t>
        </r>
      </text>
    </comment>
    <comment ref="C27" authorId="0" shapeId="0">
      <text>
        <r>
          <rPr>
            <sz val="9"/>
            <color indexed="81"/>
            <rFont val="Tahoma"/>
            <family val="2"/>
          </rPr>
          <t>Interview one of your grandparents or another family elder, and share with your den what you found.</t>
        </r>
      </text>
    </comment>
    <comment ref="C28" authorId="0" shapeId="0">
      <text>
        <r>
          <rPr>
            <sz val="9"/>
            <color indexed="81"/>
            <rFont val="Tahoma"/>
            <family val="2"/>
          </rPr>
          <t>Make a family tree.</t>
        </r>
      </text>
    </comment>
    <comment ref="C29" authorId="0" shapeId="0">
      <text>
        <r>
          <rPr>
            <sz val="9"/>
            <color indexed="81"/>
            <rFont val="Tahoma"/>
            <family val="2"/>
          </rPr>
          <t>Share with your den how you got your name.</t>
        </r>
      </text>
    </comment>
    <comment ref="C30" authorId="0" shapeId="0">
      <text>
        <r>
          <rPr>
            <sz val="9"/>
            <color indexed="81"/>
            <rFont val="Tahoma"/>
            <family val="2"/>
          </rPr>
          <t>Share with your den your favorite snack or dessert that reflects your cultural heritage.</t>
        </r>
      </text>
    </comment>
    <comment ref="C31" authorId="0" shapeId="0">
      <text>
        <r>
          <rPr>
            <sz val="9"/>
            <color indexed="81"/>
            <rFont val="Tahoma"/>
            <family val="2"/>
          </rPr>
          <t>Learn where your family came from, and locate it on a map. Share this information with your den. With the help of your adult partner, locate and write to a pen pal from that location.</t>
        </r>
      </text>
    </comment>
    <comment ref="C34" authorId="0" shapeId="0">
      <text>
        <r>
          <rPr>
            <sz val="9"/>
            <color indexed="81"/>
            <rFont val="Tahoma"/>
            <family val="2"/>
          </rPr>
          <t>With your den, say the SCOUT water safety chant.</t>
        </r>
      </text>
    </comment>
    <comment ref="C35" authorId="0" shapeId="0">
      <text>
        <r>
          <rPr>
            <sz val="9"/>
            <color indexed="81"/>
            <rFont val="Tahoma"/>
            <family val="2"/>
          </rPr>
          <t>With your den, talk about why it’s important to have a buddy and then play the buddy game</t>
        </r>
      </text>
    </comment>
    <comment ref="C36" authorId="0" shapeId="0">
      <text>
        <r>
          <rPr>
            <sz val="9"/>
            <color indexed="81"/>
            <rFont val="Tahoma"/>
            <family val="2"/>
          </rPr>
          <t>Show how to safely help someone who needs assistance in the water, without having to enter the water yourself.</t>
        </r>
      </text>
    </comment>
    <comment ref="C37" authorId="0" shapeId="0">
      <text>
        <r>
          <rPr>
            <sz val="9"/>
            <color indexed="81"/>
            <rFont val="Tahoma"/>
            <family val="2"/>
          </rPr>
          <t>Show how to enter the water safely, blow your breath out under the water, and do a prone glide.</t>
        </r>
      </text>
    </comment>
    <comment ref="C38" authorId="0" shapeId="0">
      <text>
        <r>
          <rPr>
            <sz val="9"/>
            <color indexed="81"/>
            <rFont val="Tahoma"/>
            <family val="2"/>
          </rPr>
          <t>Identify five different types of boats.</t>
        </r>
      </text>
    </comment>
    <comment ref="C39" authorId="0" shapeId="0">
      <text>
        <r>
          <rPr>
            <sz val="9"/>
            <color indexed="81"/>
            <rFont val="Tahoma"/>
            <family val="2"/>
          </rPr>
          <t>Build a boat from recycled materials, and float it on the water.</t>
        </r>
      </text>
    </comment>
    <comment ref="C40" authorId="0" shapeId="0">
      <text>
        <r>
          <rPr>
            <sz val="9"/>
            <color indexed="81"/>
            <rFont val="Tahoma"/>
            <family val="2"/>
          </rPr>
          <t>Show that you can put on and fasten a life jacket the correct way.</t>
        </r>
      </text>
    </comment>
    <comment ref="C43" authorId="0" shapeId="0">
      <text>
        <r>
          <rPr>
            <sz val="9"/>
            <color indexed="81"/>
            <rFont val="Tahoma"/>
            <family val="2"/>
          </rPr>
          <t>With your den or adult partner, say the Scout Law. Explain to your den one of the 12 points of the law and why you think a knight would have the same behavior.</t>
        </r>
      </text>
    </comment>
    <comment ref="C44" authorId="0" shapeId="0">
      <text>
        <r>
          <rPr>
            <sz val="9"/>
            <color indexed="81"/>
            <rFont val="Tahoma"/>
            <family val="2"/>
          </rPr>
          <t>If you have not already done so, make a code of conduct with your den that will describe how each person should act when you are all together. Vote on which actions should go in your den code of conduct. If your den has a code of conduct, discuss with your den the updates it might need to help den members become more chivalrous. Vote on which actions should go in your den code of conduct.</t>
        </r>
      </text>
    </comment>
    <comment ref="C45" authorId="0" shapeId="0">
      <text>
        <r>
          <rPr>
            <sz val="9"/>
            <color indexed="81"/>
            <rFont val="Tahoma"/>
            <family val="2"/>
          </rPr>
          <t>Create a den shield and a personal shield.</t>
        </r>
      </text>
    </comment>
    <comment ref="C46" authorId="0" shapeId="0">
      <text>
        <r>
          <rPr>
            <sz val="9"/>
            <color indexed="81"/>
            <rFont val="Tahoma"/>
            <family val="2"/>
          </rPr>
          <t>Using recycled materials, design and build a small castle with your adult partner to display at the pack meeting.</t>
        </r>
      </text>
    </comment>
    <comment ref="C47" authorId="0" shapeId="0">
      <text>
        <r>
          <rPr>
            <sz val="9"/>
            <color indexed="81"/>
            <rFont val="Tahoma"/>
            <family val="2"/>
          </rPr>
          <t>Think of one physical challenge that could be part of an obstacle course. Then help your den design a Tiger knight obstacle course. With your adult partner, participate in the course.</t>
        </r>
      </text>
    </comment>
    <comment ref="C48" authorId="0" shapeId="0">
      <text>
        <r>
          <rPr>
            <sz val="9"/>
            <color indexed="81"/>
            <rFont val="Tahoma"/>
            <family val="2"/>
          </rPr>
          <t>Participate in a service project.</t>
        </r>
      </text>
    </comment>
    <comment ref="C51" authorId="0" shapeId="0">
      <text>
        <r>
          <rPr>
            <sz val="9"/>
            <color indexed="81"/>
            <rFont val="Tahoma"/>
            <family val="2"/>
          </rPr>
          <t>With your den or adult partner, try on safety gear you should use while riding your bike. Show how to wear a bicycle helmet properly.</t>
        </r>
      </text>
    </comment>
    <comment ref="C52" authorId="0" shapeId="0">
      <text>
        <r>
          <rPr>
            <sz val="9"/>
            <color indexed="81"/>
            <rFont val="Tahoma"/>
            <family val="2"/>
          </rPr>
          <t>With your den or adult partner, learn and demonstrate safety tips to follow when riding your bicycle.</t>
        </r>
      </text>
    </comment>
    <comment ref="C53" authorId="0" shapeId="0">
      <text>
        <r>
          <rPr>
            <sz val="9"/>
            <color indexed="81"/>
            <rFont val="Tahoma"/>
            <family val="2"/>
          </rPr>
          <t>Learn and demonstrate proper hand signals.</t>
        </r>
      </text>
    </comment>
    <comment ref="C54" authorId="0" shapeId="0">
      <text>
        <r>
          <rPr>
            <sz val="9"/>
            <color indexed="81"/>
            <rFont val="Tahoma"/>
            <family val="2"/>
          </rPr>
          <t>With your den or adult partner, do a safety check on your bicycle.</t>
        </r>
      </text>
    </comment>
    <comment ref="C55" authorId="0" shapeId="0">
      <text>
        <r>
          <rPr>
            <sz val="9"/>
            <color indexed="81"/>
            <rFont val="Tahoma"/>
            <family val="2"/>
          </rPr>
          <t>With your den or family, go on a bicycle hike wearing your safety equipment. Follow the bicycling safety and traffic laws.</t>
        </r>
      </text>
    </comment>
    <comment ref="C56" authorId="0" shapeId="0">
      <text>
        <r>
          <rPr>
            <sz val="9"/>
            <color indexed="81"/>
            <rFont val="Tahoma"/>
            <family val="2"/>
          </rPr>
          <t>With your den or adult partner, discuss two different types of bicycles and their uses.</t>
        </r>
      </text>
    </comment>
    <comment ref="C57" authorId="0" shapeId="0">
      <text>
        <r>
          <rPr>
            <sz val="9"/>
            <color indexed="81"/>
            <rFont val="Tahoma"/>
            <family val="2"/>
          </rPr>
          <t>Learn about a famous bicycle race or famous cyclist. Share what you learn with your den.</t>
        </r>
      </text>
    </comment>
    <comment ref="C58" authorId="0" shapeId="0">
      <text>
        <r>
          <rPr>
            <sz val="9"/>
            <color indexed="81"/>
            <rFont val="Tahoma"/>
            <family val="2"/>
          </rPr>
          <t>Visit your local or state police department to learn about bicycle-riding laws.</t>
        </r>
      </text>
    </comment>
    <comment ref="C59" authorId="0" shapeId="0">
      <text>
        <r>
          <rPr>
            <sz val="9"/>
            <color indexed="81"/>
            <rFont val="Tahoma"/>
            <family val="2"/>
          </rPr>
          <t>Identify two jobs that use bicycles.</t>
        </r>
      </text>
    </comment>
    <comment ref="C62" authorId="0" shapeId="0">
      <text>
        <r>
          <rPr>
            <sz val="9"/>
            <color indexed="81"/>
            <rFont val="Tahoma"/>
            <family val="2"/>
          </rPr>
          <t>With your den or adult partner, go outside to observe the night sky. Talk about objects you see or might see.</t>
        </r>
      </text>
    </comment>
    <comment ref="C63" authorId="0" shapeId="0">
      <text>
        <r>
          <rPr>
            <sz val="9"/>
            <color indexed="81"/>
            <rFont val="Tahoma"/>
            <family val="2"/>
          </rPr>
          <t>Look at a distant object through a telescope or binoculars. Show how to focus the device you chose.</t>
        </r>
      </text>
    </comment>
    <comment ref="C64" authorId="0" shapeId="0">
      <text>
        <r>
          <rPr>
            <sz val="9"/>
            <color indexed="81"/>
            <rFont val="Tahoma"/>
            <family val="2"/>
          </rPr>
          <t>Find out about two astronauts who were Scouts when they were younger. Share what you learned with your den.</t>
        </r>
      </text>
    </comment>
    <comment ref="C65" authorId="0" shapeId="0">
      <text>
        <r>
          <rPr>
            <sz val="9"/>
            <color indexed="81"/>
            <rFont val="Tahoma"/>
            <family val="2"/>
          </rPr>
          <t>Observe in the sky or select from a book or chart two constellations that are easy to see in the night sky. With your adult partner, find out the names of the stars that make up the constellation and how the constellation got its name. Share what you found with your den.</t>
        </r>
      </text>
    </comment>
    <comment ref="C66" authorId="0" shapeId="0">
      <text>
        <r>
          <rPr>
            <sz val="9"/>
            <color indexed="81"/>
            <rFont val="Tahoma"/>
            <family val="2"/>
          </rPr>
          <t>Create and name your own constellation. Share your constellation with your den.</t>
        </r>
      </text>
    </comment>
    <comment ref="C67" authorId="0" shapeId="0">
      <text>
        <r>
          <rPr>
            <sz val="9"/>
            <color indexed="81"/>
            <rFont val="Tahoma"/>
            <family val="2"/>
          </rPr>
          <t>Create a homemade constellation.</t>
        </r>
      </text>
    </comment>
    <comment ref="C68" authorId="0" shapeId="0">
      <text>
        <r>
          <rPr>
            <sz val="9"/>
            <color indexed="81"/>
            <rFont val="Tahoma"/>
            <family val="2"/>
          </rPr>
          <t>Find out about two different jobs related to astronomy. Share this information with your den.</t>
        </r>
      </text>
    </comment>
    <comment ref="C69" authorId="0" shapeId="0">
      <text>
        <r>
          <rPr>
            <sz val="9"/>
            <color indexed="81"/>
            <rFont val="Tahoma"/>
            <family val="2"/>
          </rPr>
          <t>With your den, visit a planetarium, observatory, science museum, astronomy club, or college or high school astronomy teacher. Before you go, write down questions you might want to ask. Share what you learned with your family.</t>
        </r>
      </text>
    </comment>
    <comment ref="C72" authorId="0" shapeId="0">
      <text>
        <r>
          <rPr>
            <sz val="9"/>
            <color indexed="81"/>
            <rFont val="Tahoma"/>
            <family val="2"/>
          </rPr>
          <t>Visit an art gallery or a museum, explore an art website, or visit your library</t>
        </r>
      </text>
    </comment>
    <comment ref="C73" authorId="1" shapeId="0">
      <text>
        <r>
          <rPr>
            <sz val="9"/>
            <color indexed="81"/>
            <rFont val="Tahoma"/>
            <family val="2"/>
          </rPr>
          <t>Look closely at pictures of some art with your den or a family member. Decide what you like about the art, and share your ideas with the other Tigers.</t>
        </r>
      </text>
    </comment>
    <comment ref="C74" authorId="1" shapeId="0">
      <text>
        <r>
          <rPr>
            <sz val="9"/>
            <color indexed="81"/>
            <rFont val="Tahoma"/>
            <family val="2"/>
          </rPr>
          <t>Create an art piece.</t>
        </r>
      </text>
    </comment>
    <comment ref="C75" authorId="1" shapeId="0">
      <text>
        <r>
          <rPr>
            <sz val="9"/>
            <color indexed="81"/>
            <rFont val="Tahoma"/>
            <family val="2"/>
          </rPr>
          <t>Draw or create an art piece using shapes.</t>
        </r>
      </text>
    </comment>
    <comment ref="C76" authorId="1" shapeId="0">
      <text>
        <r>
          <rPr>
            <sz val="9"/>
            <color indexed="81"/>
            <rFont val="Tahoma"/>
            <family val="2"/>
          </rPr>
          <t>Use tangrams to create shapes.
Tangram defined: a Chinese geometric puzzle consisting of a square cut into seven pieces that can be arranged to make various other shapes.</t>
        </r>
      </text>
    </comment>
    <comment ref="C79" authorId="1" shapeId="0">
      <text>
        <r>
          <rPr>
            <sz val="9"/>
            <color indexed="81"/>
            <rFont val="Tahoma"/>
            <family val="2"/>
          </rPr>
          <t>Play at least two different games by yourself; one may be a video game.</t>
        </r>
      </text>
    </comment>
    <comment ref="C80" authorId="1" shapeId="0">
      <text>
        <r>
          <rPr>
            <sz val="9"/>
            <color indexed="81"/>
            <rFont val="Tahoma"/>
            <family val="2"/>
          </rPr>
          <t>Play a board game or another inside game with one or more members of your den.</t>
        </r>
      </text>
    </comment>
    <comment ref="C81" authorId="1" shapeId="0">
      <text>
        <r>
          <rPr>
            <sz val="9"/>
            <color indexed="81"/>
            <rFont val="Tahoma"/>
            <family val="2"/>
          </rPr>
          <t>Play a problem-solving game with your den.</t>
        </r>
      </text>
    </comment>
    <comment ref="C82" authorId="1" shapeId="0">
      <text>
        <r>
          <rPr>
            <sz val="9"/>
            <color indexed="81"/>
            <rFont val="Tahoma"/>
            <family val="2"/>
          </rPr>
          <t>With your parent’s or guardian’s permission, Play a video game with family members in a family tournament.</t>
        </r>
      </text>
    </comment>
    <comment ref="C83" authorId="1" shapeId="0">
      <text>
        <r>
          <rPr>
            <sz val="9"/>
            <color indexed="81"/>
            <rFont val="Tahoma"/>
            <family val="2"/>
          </rPr>
          <t>List at least three tips that would help someone who was learning how to play your favorite video game.</t>
        </r>
      </text>
    </comment>
    <comment ref="C84" authorId="1" shapeId="0">
      <text>
        <r>
          <rPr>
            <sz val="9"/>
            <color indexed="81"/>
            <rFont val="Tahoma"/>
            <family val="2"/>
          </rPr>
          <t>With your parent’s or guardian’s permission, Play an appropriate video game with a friend for 30 minutes.</t>
        </r>
      </text>
    </comment>
    <comment ref="C85" authorId="1" shapeId="0">
      <text>
        <r>
          <rPr>
            <sz val="9"/>
            <color indexed="81"/>
            <rFont val="Tahoma"/>
            <family val="2"/>
          </rPr>
          <t>With other members of your den, invent a game, OR change the rules of a game you know, and play the game.</t>
        </r>
      </text>
    </comment>
    <comment ref="C86" authorId="1" shapeId="0">
      <text>
        <r>
          <rPr>
            <sz val="9"/>
            <color indexed="81"/>
            <rFont val="Tahoma"/>
            <family val="2"/>
          </rPr>
          <t>Play a team game with your den.</t>
        </r>
      </text>
    </comment>
    <comment ref="C89" authorId="1" shapeId="0">
      <text>
        <r>
          <rPr>
            <sz val="9"/>
            <color indexed="81"/>
            <rFont val="Tahoma"/>
            <family val="2"/>
          </rPr>
          <t>Memorize your address, and say it to your den leader or adult partner.</t>
        </r>
      </text>
    </comment>
    <comment ref="C90" authorId="1" shapeId="0">
      <text>
        <r>
          <rPr>
            <sz val="9"/>
            <color indexed="81"/>
            <rFont val="Tahoma"/>
            <family val="2"/>
          </rPr>
          <t>Memorize an emergency contact’s phone number, and say it to your den leader or adult partner.</t>
        </r>
      </text>
    </comment>
    <comment ref="C91" authorId="1" shapeId="0">
      <text>
        <r>
          <rPr>
            <sz val="9"/>
            <color indexed="81"/>
            <rFont val="Tahoma"/>
            <family val="2"/>
          </rPr>
          <t>Take the 911 safety quiz.</t>
        </r>
      </text>
    </comment>
    <comment ref="C92" authorId="1" shapeId="0">
      <text>
        <r>
          <rPr>
            <sz val="9"/>
            <color indexed="81"/>
            <rFont val="Tahoma"/>
            <family val="2"/>
          </rPr>
          <t>Show you can 
“Stop, Drop, and Roll.”</t>
        </r>
      </text>
    </comment>
    <comment ref="C93" authorId="1" shapeId="0">
      <text>
        <r>
          <rPr>
            <sz val="9"/>
            <color indexed="81"/>
            <rFont val="Tahoma"/>
            <family val="2"/>
          </rPr>
          <t>Show you know how to safely roll someone else in a blanket to put out a fire.</t>
        </r>
      </text>
    </comment>
    <comment ref="C94" authorId="1" shapeId="0">
      <text>
        <r>
          <rPr>
            <sz val="9"/>
            <color indexed="81"/>
            <rFont val="Tahoma"/>
            <family val="2"/>
          </rPr>
          <t>Make a fire escape map with your adult partner.</t>
        </r>
      </text>
    </comment>
    <comment ref="C95" authorId="1" shapeId="0">
      <text>
        <r>
          <rPr>
            <sz val="9"/>
            <color indexed="81"/>
            <rFont val="Tahoma"/>
            <family val="2"/>
          </rPr>
          <t>Explain your map, and try a practice fire drill at home.</t>
        </r>
      </text>
    </comment>
    <comment ref="C96" authorId="1" shapeId="0">
      <text>
        <r>
          <rPr>
            <sz val="9"/>
            <color indexed="81"/>
            <rFont val="Tahoma"/>
            <family val="2"/>
          </rPr>
          <t>Find the smoke detectors in your home. With the help of your adult partner, check the batteries.</t>
        </r>
      </text>
    </comment>
    <comment ref="C97" authorId="1" shapeId="0">
      <text>
        <r>
          <rPr>
            <sz val="9"/>
            <color indexed="81"/>
            <rFont val="Tahoma"/>
            <family val="2"/>
          </rPr>
          <t>Visit an emergency responder station, or have an emergency responder visit you.
Completely Optional</t>
        </r>
      </text>
    </comment>
    <comment ref="C100" authorId="1" shapeId="0">
      <text>
        <r>
          <rPr>
            <sz val="9"/>
            <color indexed="81"/>
            <rFont val="Tahoma"/>
            <family val="2"/>
          </rPr>
          <t>Choose one active game you like, and tell your den about it.</t>
        </r>
      </text>
    </comment>
    <comment ref="C101" authorId="1" shapeId="0">
      <text>
        <r>
          <rPr>
            <sz val="9"/>
            <color indexed="81"/>
            <rFont val="Tahoma"/>
            <family val="2"/>
          </rPr>
          <t>Play two team or relay games with your den. Tell your parent/guardian or other caring adult or the other Tigers what you liked best about each game.</t>
        </r>
      </text>
    </comment>
    <comment ref="C102" authorId="1" shapeId="0">
      <text>
        <r>
          <rPr>
            <sz val="9"/>
            <color indexed="81"/>
            <rFont val="Tahoma"/>
            <family val="2"/>
          </rPr>
          <t>Have your den choose a relay game that everyone would like to play, and play it several times.</t>
        </r>
      </text>
    </comment>
    <comment ref="C103" authorId="1" shapeId="0">
      <text>
        <r>
          <rPr>
            <sz val="9"/>
            <color indexed="81"/>
            <rFont val="Tahoma"/>
            <family val="2"/>
          </rPr>
          <t>With your adult partner, select an active outside game that you could play with the members of your den. Talk about your game at the den meeting. With your den, decide on a game to play.</t>
        </r>
      </text>
    </comment>
    <comment ref="C106" authorId="1" shapeId="0">
      <text>
        <r>
          <rPr>
            <sz val="9"/>
            <color indexed="81"/>
            <rFont val="Tahoma"/>
            <family val="2"/>
          </rPr>
          <t>Create a tall tale with your den.</t>
        </r>
      </text>
    </comment>
    <comment ref="C107" authorId="1" shapeId="0">
      <text>
        <r>
          <rPr>
            <sz val="9"/>
            <color indexed="81"/>
            <rFont val="Tahoma"/>
            <family val="2"/>
          </rPr>
          <t>Create your own tall tale. Share your tall tale with your den.</t>
        </r>
      </text>
    </comment>
    <comment ref="C108" authorId="1" shapeId="0">
      <text>
        <r>
          <rPr>
            <sz val="9"/>
            <color indexed="81"/>
            <rFont val="Tahoma"/>
            <family val="2"/>
          </rPr>
          <t>Read a tall tale with your adult partner.</t>
        </r>
      </text>
    </comment>
    <comment ref="C109" authorId="1" shapeId="0">
      <text>
        <r>
          <rPr>
            <sz val="9"/>
            <color indexed="81"/>
            <rFont val="Tahoma"/>
            <family val="2"/>
          </rPr>
          <t>Create a piece of art from a scene in the tall tale you have read, using your choice
of materials. Share it with your den.</t>
        </r>
      </text>
    </comment>
    <comment ref="C110" authorId="1" shapeId="0">
      <text>
        <r>
          <rPr>
            <sz val="9"/>
            <color indexed="81"/>
            <rFont val="Tahoma"/>
            <family val="2"/>
          </rPr>
          <t>Play a game from the past.</t>
        </r>
      </text>
    </comment>
    <comment ref="C111" authorId="1" shapeId="0">
      <text>
        <r>
          <rPr>
            <sz val="9"/>
            <color indexed="81"/>
            <rFont val="Tahoma"/>
            <family val="2"/>
          </rPr>
          <t>Sing two folk songs.</t>
        </r>
      </text>
    </comment>
    <comment ref="C112" authorId="1" shapeId="0">
      <text>
        <r>
          <rPr>
            <sz val="9"/>
            <color indexed="81"/>
            <rFont val="Tahoma"/>
            <family val="2"/>
          </rPr>
          <t>Visit a historical museum or landmark with your adult partner.</t>
        </r>
      </text>
    </comment>
    <comment ref="C115" authorId="1" shapeId="0">
      <text>
        <r>
          <rPr>
            <sz val="9"/>
            <color indexed="81"/>
            <rFont val="Tahoma"/>
            <family val="2"/>
          </rPr>
          <t>With your den, discuss the following types of theater: puppet shows, reader’s theater, and pantomime.</t>
        </r>
      </text>
    </comment>
    <comment ref="C116" authorId="1" shapeId="0">
      <text>
        <r>
          <rPr>
            <sz val="9"/>
            <color indexed="81"/>
            <rFont val="Tahoma"/>
            <family val="2"/>
          </rPr>
          <t>As a den, play a game of one-word charades with your adult partners.</t>
        </r>
      </text>
    </comment>
    <comment ref="C117" authorId="1" shapeId="0">
      <text>
        <r>
          <rPr>
            <sz val="9"/>
            <color indexed="81"/>
            <rFont val="Tahoma"/>
            <family val="2"/>
          </rPr>
          <t>Make a puppet to show your den or display at a pack meeting.</t>
        </r>
      </text>
    </comment>
    <comment ref="C118" authorId="1" shapeId="0">
      <text>
        <r>
          <rPr>
            <sz val="9"/>
            <color indexed="81"/>
            <rFont val="Tahoma"/>
            <family val="2"/>
          </rPr>
          <t>Perform a simple reader’s theater. Make a mask afterward to show what your character looks like.</t>
        </r>
      </text>
    </comment>
    <comment ref="C119" authorId="1" shapeId="0">
      <text>
        <r>
          <rPr>
            <sz val="9"/>
            <color indexed="81"/>
            <rFont val="Tahoma"/>
            <family val="2"/>
          </rPr>
          <t>Watch a play or attend a story time at a library.</t>
        </r>
      </text>
    </comment>
  </commentList>
</comments>
</file>

<file path=xl/comments5.xml><?xml version="1.0" encoding="utf-8"?>
<comments xmlns="http://schemas.openxmlformats.org/spreadsheetml/2006/main">
  <authors>
    <author>Oradat, Chris A</author>
  </authors>
  <commentList>
    <comment ref="C6" authorId="0" shapeId="0">
      <text>
        <r>
          <rPr>
            <sz val="9"/>
            <color indexed="81"/>
            <rFont val="Tahoma"/>
            <family val="2"/>
          </rPr>
          <t>Cover a family fire plan and drill, and what to do if separated from the family</t>
        </r>
      </text>
    </comment>
    <comment ref="C7" authorId="0" shapeId="0">
      <text>
        <r>
          <rPr>
            <sz val="9"/>
            <color indexed="81"/>
            <rFont val="Tahoma"/>
            <family val="2"/>
          </rPr>
          <t>Discuss a family emergency plan with the family</t>
        </r>
      </text>
    </comment>
    <comment ref="C8" authorId="0" shapeId="0">
      <text>
        <r>
          <rPr>
            <sz val="9"/>
            <color indexed="81"/>
            <rFont val="Tahoma"/>
            <family val="2"/>
          </rPr>
          <t>Create, plan, and practice summoning help during an emergency</t>
        </r>
      </text>
    </comment>
    <comment ref="C9" authorId="0" shapeId="0">
      <text>
        <r>
          <rPr>
            <sz val="9"/>
            <color indexed="81"/>
            <rFont val="Tahoma"/>
            <family val="2"/>
          </rPr>
          <t>Take a nationally recognized first-aid course geared toward children such as American Red Cross First Aid for Children Today (FACT)</t>
        </r>
      </text>
    </comment>
    <comment ref="C10" authorId="0" shapeId="0">
      <text>
        <r>
          <rPr>
            <sz val="9"/>
            <color indexed="81"/>
            <rFont val="Tahoma"/>
            <family val="2"/>
          </rPr>
          <t>Join a safe kids program such as McGruff Child Identification, Internet Safety, or Safety at Home</t>
        </r>
      </text>
    </comment>
    <comment ref="C11" authorId="0" shapeId="0">
      <text>
        <r>
          <rPr>
            <sz val="9"/>
            <color indexed="81"/>
            <rFont val="Tahoma"/>
            <family val="2"/>
          </rPr>
          <t>Show and tell your family household what you have learned about preparing for emergencies</t>
        </r>
      </text>
    </comment>
    <comment ref="C17" authorId="0" shapeId="0">
      <text>
        <r>
          <rPr>
            <sz val="9"/>
            <color indexed="81"/>
            <rFont val="Tahoma"/>
            <family val="2"/>
          </rPr>
          <t>Participate in a nature hike in your local area.  This can be on an organized, marked trail,  or just a hike to observe nature in your area.</t>
        </r>
      </text>
    </comment>
    <comment ref="C18" authorId="0" shapeId="0">
      <text>
        <r>
          <rPr>
            <sz val="9"/>
            <color indexed="81"/>
            <rFont val="Tahoma"/>
            <family val="2"/>
          </rPr>
          <t>Participate in an outdoor activity such as a picnic or a fun day in a park.</t>
        </r>
      </text>
    </comment>
    <comment ref="C19" authorId="0" shapeId="0">
      <text>
        <r>
          <rPr>
            <sz val="9"/>
            <color indexed="81"/>
            <rFont val="Tahoma"/>
            <family val="2"/>
          </rPr>
          <t>Explain the buddy system, and tell what to do if lost. Explain the importance of
cooperation.</t>
        </r>
      </text>
    </comment>
    <comment ref="C20" authorId="0" shapeId="0">
      <text>
        <r>
          <rPr>
            <sz val="9"/>
            <color indexed="81"/>
            <rFont val="Tahoma"/>
            <family val="2"/>
          </rPr>
          <t>Attend a pack overnighter. Be responsible by being prepared for the event.</t>
        </r>
      </text>
    </comment>
    <comment ref="C21" authorId="0" shapeId="0">
      <text>
        <r>
          <rPr>
            <sz val="9"/>
            <color indexed="81"/>
            <rFont val="Tahoma"/>
            <family val="2"/>
          </rPr>
          <t>Complete an outdoor service project in your community.</t>
        </r>
      </text>
    </comment>
    <comment ref="C22" authorId="0" shapeId="0">
      <text>
        <r>
          <rPr>
            <sz val="9"/>
            <color indexed="81"/>
            <rFont val="Tahoma"/>
            <family val="2"/>
          </rPr>
          <t>Complete a nature / conservation project in your area.  This project should involve improving, beautifying, or supporting natural habitats.  Discuss how this project helped you to respect nature.</t>
        </r>
      </text>
    </comment>
    <comment ref="C23" authorId="0" shapeId="0">
      <text>
        <r>
          <rPr>
            <sz val="9"/>
            <color indexed="81"/>
            <rFont val="Tahoma"/>
            <family val="2"/>
          </rPr>
          <t>Participate in your pack's earning the Summertime Pack Award.</t>
        </r>
      </text>
    </comment>
    <comment ref="C24" authorId="0" shapeId="0">
      <text>
        <r>
          <rPr>
            <sz val="9"/>
            <color indexed="81"/>
            <rFont val="Tahoma"/>
            <family val="2"/>
          </rPr>
          <t>Participate in a nature observation activity.  Describe or illustrate and display your observations at a den or pack meeting.</t>
        </r>
      </text>
    </comment>
    <comment ref="C25" authorId="0" shapeId="0">
      <text>
        <r>
          <rPr>
            <sz val="9"/>
            <color indexed="81"/>
            <rFont val="Tahoma"/>
            <family val="2"/>
          </rPr>
          <t>Participate in an outdoor aquatics activity.  This can be an organized swim meet or just a den, pack, or family swim.</t>
        </r>
      </text>
    </comment>
    <comment ref="C26" authorId="0" shapeId="0">
      <text>
        <r>
          <rPr>
            <sz val="9"/>
            <color indexed="81"/>
            <rFont val="Tahoma"/>
            <family val="2"/>
          </rPr>
          <t>Participate in an outdoor campfire program.  Perform in a skit, sing a song, or take part in a ceremony.</t>
        </r>
      </text>
    </comment>
    <comment ref="C27" authorId="0" shapeId="0">
      <text>
        <r>
          <rPr>
            <sz val="9"/>
            <color indexed="81"/>
            <rFont val="Tahoma"/>
            <family val="2"/>
          </rPr>
          <t>Participate in an outdoor sporting event.</t>
        </r>
      </text>
    </comment>
    <comment ref="C28" authorId="0" shapeId="0">
      <text>
        <r>
          <rPr>
            <sz val="9"/>
            <color indexed="81"/>
            <rFont val="Tahoma"/>
            <family val="2"/>
          </rPr>
          <t>Participate in an outdoor Scouts Own or other worship service.</t>
        </r>
      </text>
    </comment>
    <comment ref="C29" authorId="0" shapeId="0">
      <text>
        <r>
          <rPr>
            <sz val="9"/>
            <color indexed="81"/>
            <rFont val="Tahoma"/>
            <family val="2"/>
          </rPr>
          <t>Explore a local city, county, state, or national park.  Discuss with your den how a good citizen obeys park rules.</t>
        </r>
      </text>
    </comment>
    <comment ref="C30" authorId="0" shapeId="0">
      <text>
        <r>
          <rPr>
            <sz val="9"/>
            <color indexed="81"/>
            <rFont val="Tahoma"/>
            <family val="2"/>
          </rPr>
          <t>Invent an outside game, and play it outside with friends for 30 minutes.</t>
        </r>
      </text>
    </comment>
  </commentList>
</comments>
</file>

<file path=xl/comments6.xml><?xml version="1.0" encoding="utf-8"?>
<comments xmlns="http://schemas.openxmlformats.org/spreadsheetml/2006/main">
  <authors>
    <author>Oradat, Chris A</author>
  </authors>
  <commentList>
    <comment ref="C6" authorId="0" shapeId="0">
      <text>
        <r>
          <rPr>
            <sz val="9"/>
            <color indexed="81"/>
            <rFont val="Tahoma"/>
            <family val="2"/>
          </rPr>
          <t>Explain what you should do if you find a gun. Recite the four safety reminders.</t>
        </r>
      </text>
    </comment>
    <comment ref="C7" authorId="0" shapeId="0">
      <text>
        <r>
          <rPr>
            <sz val="9"/>
            <color indexed="81"/>
            <rFont val="Tahoma"/>
            <family val="2"/>
          </rPr>
          <t>On an approved range in your city or state, explain how to use the safety mechanism, and demonstrate how to properly load, fire, and secure the BB gun.</t>
        </r>
      </text>
    </comment>
    <comment ref="C8" authorId="0" shapeId="0">
      <text>
        <r>
          <rPr>
            <sz val="9"/>
            <color indexed="81"/>
            <rFont val="Tahoma"/>
            <family val="2"/>
          </rPr>
          <t>On an approved range, demonstrate to qualified leadership good shooting techniques, including eye dominance, shooting shoulder, breathing, sight alignment, trigger squeeze, and follow-through.</t>
        </r>
      </text>
    </comment>
    <comment ref="C9" authorId="0" shapeId="0">
      <text>
        <r>
          <rPr>
            <sz val="9"/>
            <color indexed="81"/>
            <rFont val="Tahoma"/>
            <family val="2"/>
          </rPr>
          <t>On an approved range, show how to put away and properly store BB gun shooting equipment after use.</t>
        </r>
      </text>
    </comment>
    <comment ref="C13" authorId="0" shapeId="0">
      <text>
        <r>
          <rPr>
            <sz val="9"/>
            <color indexed="81"/>
            <rFont val="Tahoma"/>
            <family val="2"/>
          </rPr>
          <t>Demonstrate one of the positions associated with shooting BB guns.</t>
        </r>
      </text>
    </comment>
    <comment ref="C14" authorId="0" shapeId="0">
      <text>
        <r>
          <rPr>
            <sz val="9"/>
            <color indexed="81"/>
            <rFont val="Tahoma"/>
            <family val="2"/>
          </rPr>
          <t>On an approved range, fire five BBs at the "TIGER SCOUT” target. Score your target; then repeat and do your best to improve your score each time. (Fire a total of 10 BBs.)</t>
        </r>
      </text>
    </comment>
    <comment ref="C15" authorId="0" shapeId="0">
      <text>
        <r>
          <rPr>
            <sz val="9"/>
            <color indexed="81"/>
            <rFont val="Tahoma"/>
            <family val="2"/>
          </rPr>
          <t>Demonstrate proper range commands, and explain how and when to use them.</t>
        </r>
      </text>
    </comment>
    <comment ref="C18" authorId="0" shapeId="0">
      <text>
        <r>
          <rPr>
            <sz val="9"/>
            <color indexed="81"/>
            <rFont val="Tahoma"/>
            <family val="2"/>
          </rPr>
          <t>Demonstrate how to follow archery range safety rules and whistle commands.</t>
        </r>
      </text>
    </comment>
    <comment ref="C19" authorId="0" shapeId="0">
      <text>
        <r>
          <rPr>
            <sz val="9"/>
            <color indexed="81"/>
            <rFont val="Tahoma"/>
            <family val="2"/>
          </rPr>
          <t>Identify and name a recurve bow and/or compound bow.</t>
        </r>
      </text>
    </comment>
    <comment ref="C20" authorId="0" shapeId="0">
      <text>
        <r>
          <rPr>
            <sz val="9"/>
            <color indexed="81"/>
            <rFont val="Tahoma"/>
            <family val="2"/>
          </rPr>
          <t>Explain and demonstrate how to apply and use arm guards, finger tabs, and quivers.</t>
        </r>
      </text>
    </comment>
    <comment ref="C21" authorId="0" shapeId="0">
      <text>
        <r>
          <rPr>
            <sz val="9"/>
            <color indexed="81"/>
            <rFont val="Tahoma"/>
            <family val="2"/>
          </rPr>
          <t>On an approved range, demonstrate how to safely and effectively shoot a bow and arrow, including how to establish a correct stance, nock the arrow, hook and grip the bow, raise the bow, draw, anchor, hold, aim, and release/follow through.</t>
        </r>
      </text>
    </comment>
    <comment ref="C22" authorId="0" shapeId="0">
      <text>
        <r>
          <rPr>
            <sz val="9"/>
            <color indexed="81"/>
            <rFont val="Tahoma"/>
            <family val="2"/>
          </rPr>
          <t>On an approved range, demonstrate how to safely retrieve arrows after the range is clear and the command to retrieve arrows has been provided.</t>
        </r>
      </text>
    </comment>
    <comment ref="C26" authorId="0" shapeId="0">
      <text>
        <r>
          <rPr>
            <sz val="9"/>
            <color indexed="81"/>
            <rFont val="Tahoma"/>
            <family val="2"/>
          </rPr>
          <t>Identify three parts of the arrow and four major parts of the bow you will be shooting.</t>
        </r>
      </text>
    </comment>
    <comment ref="C27" authorId="0" shapeId="0">
      <text>
        <r>
          <rPr>
            <sz val="9"/>
            <color indexed="81"/>
            <rFont val="Tahoma"/>
            <family val="2"/>
          </rPr>
          <t>Shoot three arrows at a target on an approved range; then repeat and do your best to improve your score each time. (Shoot a total of 6 arrows.)</t>
        </r>
      </text>
    </comment>
    <comment ref="C28" authorId="0" shapeId="0">
      <text>
        <r>
          <rPr>
            <sz val="9"/>
            <color indexed="81"/>
            <rFont val="Tahoma"/>
            <family val="2"/>
          </rPr>
          <t>Demonstrate proper range commands, and explain how and when to use them.</t>
        </r>
      </text>
    </comment>
    <comment ref="C31" authorId="0" shapeId="0">
      <text>
        <r>
          <rPr>
            <sz val="9"/>
            <color indexed="81"/>
            <rFont val="Tahoma"/>
            <family val="2"/>
          </rPr>
          <t>On an approved range, demonstrate to qualified leadership good shooting techniques, including eye dominance, breathing, sight alignment, and follow-through.</t>
        </r>
      </text>
    </comment>
    <comment ref="C32" authorId="0" shapeId="0">
      <text>
        <r>
          <rPr>
            <sz val="9"/>
            <color indexed="81"/>
            <rFont val="Tahoma"/>
            <family val="2"/>
          </rPr>
          <t>On an approved range, explain the parts of a slingshot and demonstrate how to properly use them.</t>
        </r>
      </text>
    </comment>
    <comment ref="C33" authorId="0" shapeId="0">
      <text>
        <r>
          <rPr>
            <sz val="9"/>
            <color indexed="81"/>
            <rFont val="Tahoma"/>
            <family val="2"/>
          </rPr>
          <t>Explain the different types of ammunition that may be used with a slingshot and those that may not be used.</t>
        </r>
      </text>
    </comment>
    <comment ref="C34" authorId="0" shapeId="0">
      <text>
        <r>
          <rPr>
            <sz val="9"/>
            <color indexed="81"/>
            <rFont val="Tahoma"/>
            <family val="2"/>
          </rPr>
          <t>Explain the different types of targets that may be used with a slingshot and those that may not be used.</t>
        </r>
      </text>
    </comment>
    <comment ref="C38" authorId="0" shapeId="0">
      <text>
        <r>
          <rPr>
            <sz val="9"/>
            <color indexed="81"/>
            <rFont val="Tahoma"/>
            <family val="2"/>
          </rPr>
          <t>On an approved range, shoot three shots at a target; then repeat and do your best to improve your score each time. (Shoot a total of 6 shots.)</t>
        </r>
      </text>
    </comment>
    <comment ref="C39" authorId="0" shapeId="0">
      <text>
        <r>
          <rPr>
            <sz val="9"/>
            <color indexed="81"/>
            <rFont val="Tahoma"/>
            <family val="2"/>
          </rPr>
          <t>Demonstrate proper range commands, and explain how and when to use them.</t>
        </r>
      </text>
    </comment>
    <comment ref="C40" authorId="0" shapeId="0">
      <text>
        <r>
          <rPr>
            <sz val="9"/>
            <color indexed="81"/>
            <rFont val="Tahoma"/>
            <family val="2"/>
          </rPr>
          <t>On an approved range, try shooting with your non-dominant hand.</t>
        </r>
      </text>
    </comment>
  </commentList>
</comments>
</file>

<file path=xl/sharedStrings.xml><?xml version="1.0" encoding="utf-8"?>
<sst xmlns="http://schemas.openxmlformats.org/spreadsheetml/2006/main" count="1277" uniqueCount="437">
  <si>
    <t>Electives</t>
  </si>
  <si>
    <t>Pack</t>
  </si>
  <si>
    <t>Den</t>
  </si>
  <si>
    <r>
      <t xml:space="preserve">   Enter </t>
    </r>
    <r>
      <rPr>
        <b/>
        <sz val="10"/>
        <rFont val="Arial"/>
        <family val="2"/>
      </rPr>
      <t>A</t>
    </r>
    <r>
      <rPr>
        <sz val="10"/>
        <rFont val="Arial"/>
      </rPr>
      <t xml:space="preserve"> for achievement credit</t>
    </r>
  </si>
  <si>
    <t>First, please enter your Pack Number in the box:</t>
  </si>
  <si>
    <t>Next, please enter your Den number in this box:</t>
  </si>
  <si>
    <t>How to enter Scout Names in the spreadsheet:</t>
  </si>
  <si>
    <t>How to enter credit on the Achievements page:</t>
  </si>
  <si>
    <t>How to enter credit on the Electives page:</t>
  </si>
  <si>
    <t>What's the purpose of the Summary page?</t>
  </si>
  <si>
    <t>What's the purpose of the individual scout pages?</t>
  </si>
  <si>
    <t>The summary page is for keeping track, at a glance, of where you are awards-wise.  You can see what the boys have earned and what you have already awarded them.  If you enter dates, you can see when you gave them that award.  That also means you can see what awards you still owe them.</t>
  </si>
  <si>
    <t>What's the password?</t>
  </si>
  <si>
    <t>Awards</t>
  </si>
  <si>
    <t>Achievements Summary</t>
  </si>
  <si>
    <t>What about sharing and editing this sheet?</t>
  </si>
  <si>
    <t>1.  You have my permission to share this spreadsheet, absolutely free of charge, to any scouter anywhere.</t>
  </si>
  <si>
    <t>3.  You have my permission to modify this sheet in any way to suit your own needs, however, if you do, please don't post your modified version anywhere on the internet.</t>
  </si>
  <si>
    <t>4.  You have my permission to e-mail me with suggestions for improvements you'd like to see, but please don't be offended if I don't use your suggestions.</t>
  </si>
  <si>
    <t>Earned</t>
  </si>
  <si>
    <t>Awarded</t>
  </si>
  <si>
    <t>How can you contact me?</t>
  </si>
  <si>
    <t>Show &amp; explain Cub Scout Sign</t>
  </si>
  <si>
    <t>Show &amp; explain Cub Handshake</t>
  </si>
  <si>
    <t>Say &amp; explain Cub Scout Motto</t>
  </si>
  <si>
    <t>Give &amp; explain Cub Scout Salute</t>
  </si>
  <si>
    <t>Complete booklet exercises</t>
  </si>
  <si>
    <t>Version History</t>
  </si>
  <si>
    <t>- Initial release of the software package.</t>
  </si>
  <si>
    <t>Tiger Badge</t>
  </si>
  <si>
    <t>Bobcat Badge</t>
  </si>
  <si>
    <t>Summary
Page</t>
  </si>
  <si>
    <t>Tiger Rank</t>
  </si>
  <si>
    <t>Bobcat Rank</t>
  </si>
  <si>
    <r>
      <t xml:space="preserve">To enter credit on the Achievement page, enter an </t>
    </r>
    <r>
      <rPr>
        <b/>
        <sz val="10"/>
        <rFont val="Arial"/>
        <family val="2"/>
      </rPr>
      <t>A</t>
    </r>
    <r>
      <rPr>
        <sz val="10"/>
        <rFont val="Arial"/>
        <family val="2"/>
      </rPr>
      <t xml:space="preserve"> as a boy completes each requirement</t>
    </r>
    <r>
      <rPr>
        <sz val="10"/>
        <rFont val="Arial"/>
      </rPr>
      <t>.</t>
    </r>
  </si>
  <si>
    <t>TigerTrax 1.0</t>
  </si>
  <si>
    <t>TigerTrax 1.1</t>
  </si>
  <si>
    <t>- Fixed error on the instructions page on how to enter elective credit.</t>
  </si>
  <si>
    <t>TigerTrax 1.2</t>
  </si>
  <si>
    <t>- Fixed error on the instructions page on mirror site address.</t>
  </si>
  <si>
    <t>- Fixed formula error on Summary page for calculating Tiger Badge credit.</t>
  </si>
  <si>
    <t>- Added page to record additional awards, such as World Conservation, Leave No Trace, etc.</t>
  </si>
  <si>
    <t>TigerTrax 1.3</t>
  </si>
  <si>
    <t xml:space="preserve">     The Trax Website:  </t>
  </si>
  <si>
    <t>http://trax.boy-scouts.net</t>
  </si>
  <si>
    <t>TigerTrax 1.4</t>
  </si>
  <si>
    <t>- Fixed a computational error for Elective 27 in the Emergency Prepardness Award, on the Additional Awards page.</t>
  </si>
  <si>
    <t>- Added Date Stamp to Achievements thru Summary pages</t>
  </si>
  <si>
    <t>TigerTrax 1.5</t>
  </si>
  <si>
    <t>- Fixed a computational error for Leave No Trace, on the Additional Awards page.</t>
  </si>
  <si>
    <t>TigerTrax 1.6</t>
  </si>
  <si>
    <t>- Fixed Tiger Totem error throughout sheet (changed handshake to salute)</t>
  </si>
  <si>
    <t>TigerTrax 1.7</t>
  </si>
  <si>
    <t>- Fixed requirement error for Outdoor Award on Additional Awards page</t>
  </si>
  <si>
    <t>TigerTrax 1.8</t>
  </si>
  <si>
    <t>- Fixed non-working link in cell D5 on Additional page.</t>
  </si>
  <si>
    <t>- Fixed incorrect cell reference for Bobcat achievements on Individual Scout pages.</t>
  </si>
  <si>
    <t>TigerTrax 1.9</t>
  </si>
  <si>
    <t>- Fixed incorrect label for Outdoor Activities Award on Additional page.</t>
  </si>
  <si>
    <t>Primary Adult</t>
  </si>
  <si>
    <t>Second Adult</t>
  </si>
  <si>
    <t xml:space="preserve">Relationship: </t>
  </si>
  <si>
    <t xml:space="preserve">Name: </t>
  </si>
  <si>
    <t xml:space="preserve">Address: </t>
  </si>
  <si>
    <t xml:space="preserve">City, State  ZIP: </t>
  </si>
  <si>
    <t xml:space="preserve">Home Phone: </t>
  </si>
  <si>
    <t xml:space="preserve">Work Phone: </t>
  </si>
  <si>
    <t xml:space="preserve">Cell Phone: </t>
  </si>
  <si>
    <t xml:space="preserve">Home e-mail: </t>
  </si>
  <si>
    <t xml:space="preserve">Work e-mail: </t>
  </si>
  <si>
    <t>The Parent Contact Info page is simply there to give you a place to collect parent info for your scouts.  Use it or not.  It will have no effect on the rest of the sheet.  This is just there as a tool for you.</t>
  </si>
  <si>
    <t>Attendance    Attendance    Attendance    Attendance    Attendance    Attendance    Attendance    Attendance    Attendance    Attendance    Attendance    Attendance    Attendance    Attendance    Attendance    Attendance    Attendance</t>
  </si>
  <si>
    <t>Attendance</t>
  </si>
  <si>
    <t>Date</t>
  </si>
  <si>
    <t>Event Attended (Den Meeting, Field Trip, Day Camp, etc)</t>
  </si>
  <si>
    <t>The Parent Contact Info page:</t>
  </si>
  <si>
    <t>The Attendance page:</t>
  </si>
  <si>
    <t>The Attendance page is used to help you keep track of who was present at various events, such as Den Meetings, Den Outings, Pack Meetings, Campouts, etc.</t>
  </si>
  <si>
    <t>- Added Parent Contact Info Sheet &amp; Attendance Sheet</t>
  </si>
  <si>
    <t>- Modified Elective Disc formulas on Summary page to supress Elective Disc awards until Tiger Badge is earned.</t>
  </si>
  <si>
    <t>- Corrected protection problem of Date field on Attendance page</t>
  </si>
  <si>
    <t>- Fixed some minor spelling errors.</t>
  </si>
  <si>
    <t>TigerTrax 1.10</t>
  </si>
  <si>
    <t>- Rearranged Bobcat &amp; Tiger Awards to reflect June 1, 2006 change requiring Bobcat to be earned prior to starting Tiger.</t>
  </si>
  <si>
    <t>TigerTrax 1.11</t>
  </si>
  <si>
    <t xml:space="preserve">Scout's Full Name: </t>
  </si>
  <si>
    <t xml:space="preserve">Birthday: </t>
  </si>
  <si>
    <t>TigerTrax 1.12</t>
  </si>
  <si>
    <t>- Created comment fields on the Bobcat page, the Achievements Pins page, and the Electives page to add full descriptions of all requirements.</t>
  </si>
  <si>
    <t>- Added Full Name &amp; Birthday fields on Parent Contact Info sheet</t>
  </si>
  <si>
    <t>TigerTrax 1.13</t>
  </si>
  <si>
    <t>- Added a Troubleshooting FAQ page</t>
  </si>
  <si>
    <t>Key</t>
  </si>
  <si>
    <r>
      <t>C</t>
    </r>
    <r>
      <rPr>
        <sz val="10"/>
        <rFont val="Arial"/>
      </rPr>
      <t xml:space="preserve"> = Complete</t>
    </r>
  </si>
  <si>
    <r>
      <t>A</t>
    </r>
    <r>
      <rPr>
        <sz val="10"/>
        <rFont val="Arial"/>
      </rPr>
      <t xml:space="preserve"> = Achievement Item Completed</t>
    </r>
  </si>
  <si>
    <t>- Added a Key to Individual Scout Pages</t>
  </si>
  <si>
    <t>- Changed Tiger Totem requirement #1 from Tiger Motto to Cub Scout Motto</t>
  </si>
  <si>
    <t>- Added Conditional Formatting on Summary page to make unawarded Awards stand out more.</t>
  </si>
  <si>
    <t>TigerTrax 1.14</t>
  </si>
  <si>
    <t>- Deleted Additional Awards Page due to release of CubPatchesTrax.</t>
  </si>
  <si>
    <t>Recharter    Recharter    Recharter</t>
  </si>
  <si>
    <t xml:space="preserve">Pack: </t>
  </si>
  <si>
    <t xml:space="preserve">Den: </t>
  </si>
  <si>
    <r>
      <t xml:space="preserve">Enter a </t>
    </r>
    <r>
      <rPr>
        <b/>
        <sz val="10"/>
        <rFont val="Arial"/>
        <family val="2"/>
      </rPr>
      <t>P</t>
    </r>
    <r>
      <rPr>
        <sz val="10"/>
        <rFont val="Arial"/>
      </rPr>
      <t xml:space="preserve"> to indicate Paid</t>
    </r>
  </si>
  <si>
    <t>National Dues</t>
  </si>
  <si>
    <t>Boy's Life</t>
  </si>
  <si>
    <t>Pack Dues</t>
  </si>
  <si>
    <t>Insurance</t>
  </si>
  <si>
    <t xml:space="preserve">Enter amount for National Dues: </t>
  </si>
  <si>
    <t xml:space="preserve">Enter amount for Boy's Life: </t>
  </si>
  <si>
    <t xml:space="preserve">Enter amount for Pack Dues: </t>
  </si>
  <si>
    <t xml:space="preserve">Enter amount for Insurance: </t>
  </si>
  <si>
    <t>TigerTrax 1.15</t>
  </si>
  <si>
    <t>- Added a Recharter page</t>
  </si>
  <si>
    <t>- Deleted Troubleshooting FAQ page, and redirected inquires to FAQ page on Trax website</t>
  </si>
  <si>
    <t>Troubleshooting &amp; Frequently Asked Questions</t>
  </si>
  <si>
    <t>First, most issues can be solved by carefully reading these instructions.  I encourage you to re-read this entire page before you do anything else.  If that doesn't help, then the home site has a troubleshooting and FAQ page:</t>
  </si>
  <si>
    <t>http://trax.boy-scouts.net/faq.htm</t>
  </si>
  <si>
    <t>TigerTrax 1.16</t>
  </si>
  <si>
    <t>- Modified formulas to make spreadsheet work on both Microsoft Excel and OpenOffice Calc.</t>
  </si>
  <si>
    <t>Double-Click on the Tabs at the bottom of the page that say "Scout 1", "Scout 2", etc.  That will hightlight the text.  Simply type the boy's name on the tab.  That will cause his name to proliferate thoughout the spreadsheet.  If you're using OpenOffice Calc, you'll need to unprotect the sheet, right-click on the tab, choose rename and change the name, then re-protect the sheet.</t>
  </si>
  <si>
    <t>Learn &amp; Say Scout Oath</t>
  </si>
  <si>
    <t>Learn &amp; Say Scout Law</t>
  </si>
  <si>
    <t>Status: (#)Percent or (C)omplete</t>
  </si>
  <si>
    <t>Take a 1-foot hike</t>
  </si>
  <si>
    <t>Plant a plant in your neighborhood</t>
  </si>
  <si>
    <t>Build and hang a birdhouse</t>
  </si>
  <si>
    <t>With partner, go on a walk</t>
  </si>
  <si>
    <t>Point out two local birds</t>
  </si>
  <si>
    <t>Listen carefully to and follow the rules</t>
  </si>
  <si>
    <t>Talk about what you learned while playing</t>
  </si>
  <si>
    <t>Make up a game with your den</t>
  </si>
  <si>
    <t>Make up a new game and play it</t>
  </si>
  <si>
    <t>Learn how being active is part of health</t>
  </si>
  <si>
    <t>Bring a nutritious snack to den meeting</t>
  </si>
  <si>
    <t>Find out what duty to God means</t>
  </si>
  <si>
    <t>What makes family member special</t>
  </si>
  <si>
    <t>Show your family's beliefs</t>
  </si>
  <si>
    <t>Participate in a worship experience</t>
  </si>
  <si>
    <t>List different teams you're a part of</t>
  </si>
  <si>
    <t>Make a den job chart</t>
  </si>
  <si>
    <t>Do two chores at home weekly for a month</t>
  </si>
  <si>
    <t>Do activity to help community</t>
  </si>
  <si>
    <t>Identify good and bad food choices</t>
  </si>
  <si>
    <t>Show difference between fruit and veggie</t>
  </si>
  <si>
    <t>Keep yourself and area clean</t>
  </si>
  <si>
    <t>Use manners while eating with your fingers</t>
  </si>
  <si>
    <t>Make a good snack choice for den</t>
  </si>
  <si>
    <t xml:space="preserve">Tiger Achievements   Tiger Achievements   Tiger Achievements   Tiger Achievements   Tiger Achievements   Tiger Achievements   </t>
  </si>
  <si>
    <t>Collect the CS Six Essentials for a hike</t>
  </si>
  <si>
    <t>Go for a hike and carry your own gear</t>
  </si>
  <si>
    <t>Talk about being clean in outdoors</t>
  </si>
  <si>
    <t>Discuss "trash your trash"</t>
  </si>
  <si>
    <t>Apply Outdoor Code and Leave no Trace</t>
  </si>
  <si>
    <t>Find plant/animal signs on a hike</t>
  </si>
  <si>
    <t>Participate in campfire</t>
  </si>
  <si>
    <t>Find two different trees and plants</t>
  </si>
  <si>
    <t>Visit nature center/zoo/etc</t>
  </si>
  <si>
    <r>
      <t xml:space="preserve">   Enter </t>
    </r>
    <r>
      <rPr>
        <b/>
        <sz val="10"/>
        <rFont val="Arial"/>
        <family val="2"/>
      </rPr>
      <t>E</t>
    </r>
    <r>
      <rPr>
        <sz val="10"/>
        <rFont val="Arial"/>
      </rPr>
      <t xml:space="preserve"> for elective credit</t>
    </r>
  </si>
  <si>
    <t>Memorize your Address</t>
  </si>
  <si>
    <t>Memorize an emergency contact's phone #</t>
  </si>
  <si>
    <t>Take 911 safety quiz</t>
  </si>
  <si>
    <t>Show "Stop Drop and Roll"</t>
  </si>
  <si>
    <t>Show rolling someone in a blanket</t>
  </si>
  <si>
    <t>Explain fire escape map and do fire drill</t>
  </si>
  <si>
    <t>Make a fire escape map</t>
  </si>
  <si>
    <t>Find and check batteries in smoke detectors</t>
  </si>
  <si>
    <t>Visit with an emergency responder</t>
  </si>
  <si>
    <t>Tell den about active game</t>
  </si>
  <si>
    <t>Play a relay game with your den</t>
  </si>
  <si>
    <t>Choose an outdoor game with you den</t>
  </si>
  <si>
    <t>Create a tall tale with your den</t>
  </si>
  <si>
    <t>Share your own tall tale</t>
  </si>
  <si>
    <t>Read tall tale with adult partner</t>
  </si>
  <si>
    <t>Share a piece of art from your tall tale</t>
  </si>
  <si>
    <t>Play a game from the past</t>
  </si>
  <si>
    <t>Sing two folk songs</t>
  </si>
  <si>
    <t>Visit a historical museum or landmark</t>
  </si>
  <si>
    <t>Discuss types of theater</t>
  </si>
  <si>
    <t>Play a game of one-word charades</t>
  </si>
  <si>
    <t>Make a puppet</t>
  </si>
  <si>
    <t>Perform a simple reader's theater</t>
  </si>
  <si>
    <t>Watch a play or attend a story time</t>
  </si>
  <si>
    <t>Create an invitation to a magic show</t>
  </si>
  <si>
    <t>Learn and Practice a magic trick</t>
  </si>
  <si>
    <t>Put on a magic show</t>
  </si>
  <si>
    <t>Create a secret code</t>
  </si>
  <si>
    <t>Crack a different secret code</t>
  </si>
  <si>
    <t>Spell your name in ASL and Braille</t>
  </si>
  <si>
    <t>Demonstrate how magic works</t>
  </si>
  <si>
    <t>Share five things that are orange</t>
  </si>
  <si>
    <t>Demonstrate loyalty to others over a week</t>
  </si>
  <si>
    <t>Do a new task to help your family</t>
  </si>
  <si>
    <t>Talk about polite language</t>
  </si>
  <si>
    <t>Play a game with your den politely</t>
  </si>
  <si>
    <t>Work on a service project</t>
  </si>
  <si>
    <t>Discuss where your family originated</t>
  </si>
  <si>
    <t>Make a family crest</t>
  </si>
  <si>
    <t>Find out about your heritage</t>
  </si>
  <si>
    <t>Make a family tree</t>
  </si>
  <si>
    <t>Share what your name means</t>
  </si>
  <si>
    <t>Share favorite snack from your heritage</t>
  </si>
  <si>
    <t>Locate your family's origin on a map</t>
  </si>
  <si>
    <t>Identify five different kinds of boats</t>
  </si>
  <si>
    <t>Build a boat from recycled materials</t>
  </si>
  <si>
    <t>Say the SCOUT water safety chant</t>
  </si>
  <si>
    <t>Show you can wear a life jacket properly</t>
  </si>
  <si>
    <t>Help someone into the water</t>
  </si>
  <si>
    <t>Blow your breath under water and do a glide</t>
  </si>
  <si>
    <t>Explain one point of the Scout Law</t>
  </si>
  <si>
    <t>Make a code of conduct for your den</t>
  </si>
  <si>
    <t>Create a den and a personal shield</t>
  </si>
  <si>
    <t>Build a castle out of recycled materials</t>
  </si>
  <si>
    <t>Design a Tiger Knight obstacle course</t>
  </si>
  <si>
    <t>Participate in a service project</t>
  </si>
  <si>
    <t>Discuss two different kinds of bicycles</t>
  </si>
  <si>
    <t>Demonstrate proper safety gear</t>
  </si>
  <si>
    <t>Learn and demonstrate bike safety</t>
  </si>
  <si>
    <t>Do a safety check on your bicycle</t>
  </si>
  <si>
    <t>Go on a bicycle hike</t>
  </si>
  <si>
    <t>Share about a famous cyclist</t>
  </si>
  <si>
    <t>Visit a police dept to learn about bike laws</t>
  </si>
  <si>
    <t>Identify two jobs that use bicycles</t>
  </si>
  <si>
    <t>Observe the night sky</t>
  </si>
  <si>
    <t>Use a telescope or binoculars</t>
  </si>
  <si>
    <t>Learn about two constellations</t>
  </si>
  <si>
    <t>Create your own constellation</t>
  </si>
  <si>
    <t>Create a homemade constellation</t>
  </si>
  <si>
    <t>Learn about two jobs in astronomy</t>
  </si>
  <si>
    <t>Learn about two astronauts who were Scouts</t>
  </si>
  <si>
    <t>Visit a planetarium</t>
  </si>
  <si>
    <t>Create an art piece</t>
  </si>
  <si>
    <t>Create an art piece using shapes</t>
  </si>
  <si>
    <t>Use tangrams to create shapes</t>
  </si>
  <si>
    <t>Play two games by yourself</t>
  </si>
  <si>
    <t>Play an inside game</t>
  </si>
  <si>
    <t>Play a problem-solving game</t>
  </si>
  <si>
    <t>List three tips to help someone learn a game</t>
  </si>
  <si>
    <t>Play an appropriate game with a friend</t>
  </si>
  <si>
    <t>Invent a game and play it</t>
  </si>
  <si>
    <t>Play a team game with your den</t>
  </si>
  <si>
    <t>Achievements</t>
  </si>
  <si>
    <t>(do all)</t>
  </si>
  <si>
    <t>Electives Summary</t>
  </si>
  <si>
    <t>Achievements Earned</t>
  </si>
  <si>
    <t>Electives Earned</t>
  </si>
  <si>
    <t>About the version 2.0 changes</t>
  </si>
  <si>
    <t>TigerTrax 2.0</t>
  </si>
  <si>
    <t>Help your family at a meal for a week</t>
  </si>
  <si>
    <t>Play two initiative games with your den</t>
  </si>
  <si>
    <t>Interview a family elder</t>
  </si>
  <si>
    <t>Demonstrate proper hand signals</t>
  </si>
  <si>
    <t>Play a family video game tournament</t>
  </si>
  <si>
    <r>
      <t xml:space="preserve">To enter credit on the Elective page, enter an </t>
    </r>
    <r>
      <rPr>
        <b/>
        <sz val="10"/>
        <rFont val="Arial"/>
        <family val="2"/>
      </rPr>
      <t>E</t>
    </r>
    <r>
      <rPr>
        <sz val="10"/>
        <rFont val="Arial"/>
        <family val="2"/>
      </rPr>
      <t xml:space="preserve"> as a boy completes each requirement</t>
    </r>
    <r>
      <rPr>
        <sz val="10"/>
        <rFont val="Arial"/>
      </rPr>
      <t>.</t>
    </r>
  </si>
  <si>
    <t>Huge amounts of thanks to Frank Steele for creating these sheets originally.  He has since moved on from Scouting, as has Audra Edmunds who took over after Mr. Steele stepped down.  Thank you both for your hard work over the years.</t>
  </si>
  <si>
    <t>- Updated to new BSA Program which starts June 1, 2015</t>
  </si>
  <si>
    <t>trax@oradat.com</t>
  </si>
  <si>
    <t xml:space="preserve">If neither of these has helped, then please e-mail me and ask.  However, I ask that you please exhaust the above resources before you e-mail me.  I receive tons of email a day and if everyone asks a question that has been answered either here or in the FAQ, then unique questions could get lost in the noise.  Please read before you e-mail me. </t>
  </si>
  <si>
    <t>First, I wouldn't recommend unprotecting the spreadsheet.  It has been locked for your protection.  Basically, it has been locked to keep you from messing up the formulas.  It's designed as such that if you are getting a message telling you that a cell is protected, then you are trying to type in the wrong box.  But if you must know, the password is:  tiger (if you're using OpenOffice Calc, the sheet is locked, but there is no password).</t>
  </si>
  <si>
    <t>Games Tigers Play</t>
  </si>
  <si>
    <t>1a</t>
  </si>
  <si>
    <t>1b</t>
  </si>
  <si>
    <t>1c</t>
  </si>
  <si>
    <t>My Family's Duty to God</t>
  </si>
  <si>
    <t>Team Tiger</t>
  </si>
  <si>
    <t>Tiger Bites</t>
  </si>
  <si>
    <t>Tigers in the Wild</t>
  </si>
  <si>
    <t>3a</t>
  </si>
  <si>
    <t>3b</t>
  </si>
  <si>
    <t>3c</t>
  </si>
  <si>
    <t>Curiosity, Intrigue, and Magical Mysteries</t>
  </si>
  <si>
    <t>Earning Your Stripes</t>
  </si>
  <si>
    <t>Family Stories</t>
  </si>
  <si>
    <t>Floats and Boats</t>
  </si>
  <si>
    <t>Good Knights</t>
  </si>
  <si>
    <t>Rolling Tigers</t>
  </si>
  <si>
    <t>Sky is the Limit</t>
  </si>
  <si>
    <t>Stories in Shapes</t>
  </si>
  <si>
    <t>Tiger-iffic!</t>
  </si>
  <si>
    <t>4a</t>
  </si>
  <si>
    <t>4b</t>
  </si>
  <si>
    <t>4c</t>
  </si>
  <si>
    <t>Tiger: Safe and Smart</t>
  </si>
  <si>
    <t>Tiger Tag</t>
  </si>
  <si>
    <t>Tiger Tales</t>
  </si>
  <si>
    <t>Tiger Theater</t>
  </si>
  <si>
    <t>(do 1-3 and one of 4-6)</t>
  </si>
  <si>
    <t>This massive update was started as something for myself as a Bear Den Leader, but grew to rework each badge requirement at the request of my Cub Master.  Thank you to David Wilhite for your assistance during the development of this spreadsheet.</t>
  </si>
  <si>
    <r>
      <t xml:space="preserve">   Enter </t>
    </r>
    <r>
      <rPr>
        <b/>
        <sz val="10"/>
        <rFont val="Arial"/>
        <family val="2"/>
      </rPr>
      <t>A</t>
    </r>
    <r>
      <rPr>
        <sz val="10"/>
        <rFont val="Arial"/>
      </rPr>
      <t xml:space="preserve"> to indicate Attendance at the Event.</t>
    </r>
  </si>
  <si>
    <t>- Made the record keeping input agnostic, and allowed numerical tracking for some fields</t>
  </si>
  <si>
    <t>- Minor grammer update</t>
  </si>
  <si>
    <t>TigerTrax 2.1</t>
  </si>
  <si>
    <t>- 20 Scouts WHAAAAAAAAAAAAAAAAAAAAAAAAT??!!?!!?!?</t>
  </si>
  <si>
    <t>Complete Backyard Jungle</t>
  </si>
  <si>
    <t>Complete Games Tigers Play</t>
  </si>
  <si>
    <t>Complete My Family's Duty to God</t>
  </si>
  <si>
    <t>Complete Team Tiger</t>
  </si>
  <si>
    <t>Complete Tiger Bites</t>
  </si>
  <si>
    <t>Complete Tigers in the Wild</t>
  </si>
  <si>
    <t>Complete one Elective of Scout's Choice</t>
  </si>
  <si>
    <t>1d</t>
  </si>
  <si>
    <t>1e</t>
  </si>
  <si>
    <t>1f</t>
  </si>
  <si>
    <t>Earn the Cyber Chip award for your age</t>
  </si>
  <si>
    <r>
      <t xml:space="preserve">   Enter </t>
    </r>
    <r>
      <rPr>
        <b/>
        <sz val="10"/>
        <rFont val="Arial"/>
        <family val="2"/>
      </rPr>
      <t>C</t>
    </r>
    <r>
      <rPr>
        <sz val="10"/>
        <rFont val="Arial"/>
      </rPr>
      <t xml:space="preserve"> for credit</t>
    </r>
  </si>
  <si>
    <t>Bobcat   Bobcat   Bobcat</t>
  </si>
  <si>
    <t>Cyber Chip</t>
  </si>
  <si>
    <t>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t>
  </si>
  <si>
    <t>- Added new Tiger sheet for tracking Cyber Chip and the Parent's Guide</t>
  </si>
  <si>
    <t>TigerTrax 2.2</t>
  </si>
  <si>
    <t>- Corrected input formula for the Bobcat page</t>
  </si>
  <si>
    <t>- Corrected Bobcat tracking on individual Scout pages</t>
  </si>
  <si>
    <t>Tiger   Tiger   Tiger   Tiger   Tiger</t>
  </si>
  <si>
    <t>TigerTrax 2.3</t>
  </si>
  <si>
    <t>- Added den/pack linking on Recharter tab</t>
  </si>
  <si>
    <t>(do 1 and two of 2-5)</t>
  </si>
  <si>
    <t>Carry out an act that shows duty to God</t>
  </si>
  <si>
    <t>Show 3 ways a den makes a good team</t>
  </si>
  <si>
    <t>(do 1-2 and two of 3-5)</t>
  </si>
  <si>
    <t>(do 1-2 and two of 3-6)</t>
  </si>
  <si>
    <t>(do 1-3 and one of 4-7)</t>
  </si>
  <si>
    <t>(do 1-2 and one of 3-5)</t>
  </si>
  <si>
    <t>(do 1 and three of 2-8)</t>
  </si>
  <si>
    <t>(1-4 and one of 5-7)</t>
  </si>
  <si>
    <t>Importance of buddies and play game</t>
  </si>
  <si>
    <t>(do 1-3 and two of 4-9)</t>
  </si>
  <si>
    <t>(do 1-3 and one of 4-8)</t>
  </si>
  <si>
    <t>Visit an art gallery or museum</t>
  </si>
  <si>
    <t>(do four)</t>
  </si>
  <si>
    <t>Discuss what you like about art piece</t>
  </si>
  <si>
    <t>(do 1-8)</t>
  </si>
  <si>
    <t>(do 1-2 and one of 3-4)</t>
  </si>
  <si>
    <t>Play two games with den.  Discuss</t>
  </si>
  <si>
    <t>- Updated for mid-year modifications, shortening most requirements</t>
  </si>
  <si>
    <r>
      <t>#</t>
    </r>
    <r>
      <rPr>
        <sz val="10"/>
        <rFont val="Arial"/>
      </rPr>
      <t xml:space="preserve"> = Partially Complete</t>
    </r>
  </si>
  <si>
    <t>Emergency Preparedness</t>
  </si>
  <si>
    <t>Cover a family fire plan and drill</t>
  </si>
  <si>
    <t>Discuss family emergency plan</t>
  </si>
  <si>
    <t>Take a first-aid course for children</t>
  </si>
  <si>
    <t>Create/plan/practice getting help</t>
  </si>
  <si>
    <t>Join a safe kids program</t>
  </si>
  <si>
    <t>Show what you have learned</t>
  </si>
  <si>
    <t>d</t>
  </si>
  <si>
    <t>Outdoor Activity Award</t>
  </si>
  <si>
    <t>a</t>
  </si>
  <si>
    <t>Participate in nature hike</t>
  </si>
  <si>
    <t>b</t>
  </si>
  <si>
    <t>Participate in outdoor activity</t>
  </si>
  <si>
    <t>c</t>
  </si>
  <si>
    <t>Explain the buddy system</t>
  </si>
  <si>
    <t>Attend a pack overnighter</t>
  </si>
  <si>
    <t>e</t>
  </si>
  <si>
    <t>Complete an oudoor service project</t>
  </si>
  <si>
    <t>f</t>
  </si>
  <si>
    <t>Complete conservation project</t>
  </si>
  <si>
    <t>g</t>
  </si>
  <si>
    <t>Earn the Summertime Pack Award</t>
  </si>
  <si>
    <t>h</t>
  </si>
  <si>
    <t>Participate in nature observation</t>
  </si>
  <si>
    <t>i</t>
  </si>
  <si>
    <t>Participate in outdoor aquatics</t>
  </si>
  <si>
    <t>j</t>
  </si>
  <si>
    <t>Participate in outdoor campfire pgm</t>
  </si>
  <si>
    <t>k</t>
  </si>
  <si>
    <t>Participate in outdoor sporting event</t>
  </si>
  <si>
    <t>l</t>
  </si>
  <si>
    <t>Participate in outdoor worship service</t>
  </si>
  <si>
    <t>m</t>
  </si>
  <si>
    <t>Explore park</t>
  </si>
  <si>
    <t>n</t>
  </si>
  <si>
    <t>Invent and play outside game</t>
  </si>
  <si>
    <t>do four</t>
  </si>
  <si>
    <t>Attend either summer Day or Resident camp</t>
  </si>
  <si>
    <t>Other simple awards</t>
  </si>
  <si>
    <t>Do a conservation project</t>
  </si>
  <si>
    <t>Recruiter Strip</t>
  </si>
  <si>
    <t>Invite a friend</t>
  </si>
  <si>
    <t>Religious Knot</t>
  </si>
  <si>
    <t>Earn the Emblem</t>
  </si>
  <si>
    <t>Summertime Pack Award (pin)</t>
  </si>
  <si>
    <t>Attend 3 events over summer</t>
  </si>
  <si>
    <t>Tiger Cub Scout Awards   Tiger Cub Scout Awards   Tiger Cub Scout Awards</t>
  </si>
  <si>
    <t>Conservation Good Turn certificate</t>
  </si>
  <si>
    <r>
      <t xml:space="preserve">   Enter </t>
    </r>
    <r>
      <rPr>
        <b/>
        <sz val="10"/>
        <rFont val="Arial"/>
        <family val="2"/>
      </rPr>
      <t>C</t>
    </r>
    <r>
      <rPr>
        <sz val="10"/>
        <rFont val="Arial"/>
        <family val="2"/>
      </rPr>
      <t xml:space="preserve"> for credit</t>
    </r>
  </si>
  <si>
    <t>BB Gun: Level 1</t>
  </si>
  <si>
    <t>Explain what to do if you find gun</t>
  </si>
  <si>
    <t>Load, fire, secure gun and safety mech.</t>
  </si>
  <si>
    <t>Demonstrate good shooting techniques</t>
  </si>
  <si>
    <t>Show how to put away and store gun</t>
  </si>
  <si>
    <t>BB Gun: Level 2</t>
  </si>
  <si>
    <t>Earn the Level 1 Emblem for BB Gun</t>
  </si>
  <si>
    <t>S1</t>
  </si>
  <si>
    <t>Demonstrate one shooting position</t>
  </si>
  <si>
    <t>S2</t>
  </si>
  <si>
    <t>S3</t>
  </si>
  <si>
    <t>Demonstrate/Explain range commands</t>
  </si>
  <si>
    <t>Archery: Level 1</t>
  </si>
  <si>
    <t>Follow archery range rules and whistles</t>
  </si>
  <si>
    <t>Identify recurve and compound bow</t>
  </si>
  <si>
    <t>Demonstrate arm/finger guards &amp; quiver</t>
  </si>
  <si>
    <t>Properly shoot a bow</t>
  </si>
  <si>
    <t>Safely retrieve arrows</t>
  </si>
  <si>
    <t>Archery: Level 2</t>
  </si>
  <si>
    <t>Earn the Level 1 Emblem for Archery</t>
  </si>
  <si>
    <t>Slingshot: Level 1</t>
  </si>
  <si>
    <t>Explain parts of slingshot</t>
  </si>
  <si>
    <t>Explain types of ammo</t>
  </si>
  <si>
    <t>Explain types of targets</t>
  </si>
  <si>
    <t>Slingshot: Level 2</t>
  </si>
  <si>
    <t>Earn the Level 1 Emblem for Slingshot</t>
  </si>
  <si>
    <t>Shoot with your off hand</t>
  </si>
  <si>
    <t>Tiger Shooting Awards    Tiger Shooting Awards    Tiger Shooting Awards    Tiger Shooting Awards</t>
  </si>
  <si>
    <t>Fire 5 BBs in 2 volleys at the Tiger target</t>
  </si>
  <si>
    <t>Identify 3 arrow and 3 bow parts</t>
  </si>
  <si>
    <t>Loose 3 arrows in 2 volleys</t>
  </si>
  <si>
    <t>Fire 3 shots in 2 volleys at a target</t>
  </si>
  <si>
    <t xml:space="preserve"> </t>
  </si>
  <si>
    <t>Tiger Electives   Tiger Electives   Tiger Electives   Tiger Electives   Tiger Electives   Tiger Electives   Tiger Electives   Tiger Electives   Tiger Electives   Tiger Electives   Tiger Electives   Tiger Electives   Tiger Electives   Tiger Electives   Tiger Electives   Tiger Electives   Tiger Electives</t>
  </si>
  <si>
    <t>Cub Awards</t>
  </si>
  <si>
    <t>Shooting Awards</t>
  </si>
  <si>
    <t>- Added secondary Cub Awards and Shooting Sports tracking.  Also show on Summary tabs</t>
  </si>
  <si>
    <t>TigerTrax 2.4</t>
  </si>
  <si>
    <t>- Fixed achievement progress on Scout summary pages</t>
  </si>
  <si>
    <t>(do 1, 2, and two of 3-5)</t>
  </si>
  <si>
    <t>TigerTrax 2.5</t>
  </si>
  <si>
    <t>- Corrected number of adventures for Games Tigers Play</t>
  </si>
  <si>
    <t>TigerTrax 2.6</t>
  </si>
  <si>
    <t>- Corrected outdoor award formula</t>
  </si>
  <si>
    <r>
      <t>Instructions and FAQs</t>
    </r>
    <r>
      <rPr>
        <sz val="10"/>
        <rFont val="Arial"/>
        <family val="2"/>
      </rPr>
      <t>:</t>
    </r>
  </si>
  <si>
    <t>You will never enter any information on the individual scout pages.  Those pages are for you to occasionally print out and hand to the parents.  You can use them to let a parent know what their son has and has not completed.  You can also use that page to make homework assignments for boys that are behind the other boys in the den.</t>
  </si>
  <si>
    <t>2.  You have my permission to post this spreadsheet on any server willing to host it.  I will, however, ask that if you DO post this spreadsheet on a server somewhere, that you occasionally check back to the home site to make sure you have the latest version available.</t>
  </si>
  <si>
    <t>Backyard Jungle / My Tiger Jungle</t>
  </si>
  <si>
    <t>- Corrected Good Knights formula</t>
  </si>
  <si>
    <t>- Corrected shooting sports formulas</t>
  </si>
  <si>
    <t>- Updated name on Backyard Jungle to reflect both book and new name</t>
  </si>
  <si>
    <t>TigerTrax 2.7</t>
  </si>
  <si>
    <t>- No, really.  Fixed the shooting sports formulas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</si>
</sst>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409]mmm\-yy;@"/>
    <numFmt numFmtId="165" formatCode="m/d/yy;@"/>
    <numFmt numFmtId="166" formatCode="mm/dd/yy;@"/>
    <numFmt numFmtId="167" formatCode="&quot;$&quot;#,##0.00"/>
    <numFmt numFmtId="168" formatCode="00000"/>
  </numFmts>
  <fonts count="47">
    <font>
      <sz val="10"/>
      <name val="Arial"/>
    </font>
    <font>
      <sz val="10"/>
      <name val="Arial"/>
    </font>
    <font>
      <sz val="8"/>
      <name val="Arial"/>
      <family val="2"/>
    </font>
    <font>
      <b/>
      <sz val="10"/>
      <name val="Arial"/>
      <family val="2"/>
    </font>
    <font>
      <sz val="10"/>
      <name val="Arial"/>
      <family val="2"/>
    </font>
    <font>
      <b/>
      <sz val="12"/>
      <name val="Arial"/>
      <family val="2"/>
    </font>
    <font>
      <sz val="10"/>
      <name val="Geneva"/>
    </font>
    <font>
      <b/>
      <sz val="11"/>
      <name val="Arial"/>
      <family val="2"/>
    </font>
    <font>
      <b/>
      <sz val="8"/>
      <name val="Arial"/>
      <family val="2"/>
    </font>
    <font>
      <sz val="8"/>
      <name val="Arial"/>
      <family val="2"/>
    </font>
    <font>
      <sz val="9"/>
      <name val="Arial"/>
      <family val="2"/>
    </font>
    <font>
      <b/>
      <sz val="16"/>
      <name val="Arial"/>
      <family val="2"/>
    </font>
    <font>
      <b/>
      <sz val="14"/>
      <name val="Arial"/>
      <family val="2"/>
    </font>
    <font>
      <u/>
      <sz val="10"/>
      <color indexed="12"/>
      <name val="Arial"/>
      <family val="2"/>
    </font>
    <font>
      <sz val="10"/>
      <name val="Arial Narrow"/>
      <family val="2"/>
    </font>
    <font>
      <sz val="8"/>
      <color indexed="81"/>
      <name val="Tahoma"/>
      <family val="2"/>
    </font>
    <font>
      <b/>
      <sz val="10"/>
      <name val="Arial Narrow"/>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sz val="11"/>
      <color indexed="19"/>
      <name val="Calibri"/>
      <family val="2"/>
    </font>
    <font>
      <b/>
      <sz val="11"/>
      <color indexed="63"/>
      <name val="Calibri"/>
      <family val="2"/>
    </font>
    <font>
      <b/>
      <sz val="18"/>
      <color indexed="62"/>
      <name val="Cambria"/>
      <family val="2"/>
    </font>
    <font>
      <b/>
      <sz val="11"/>
      <color indexed="8"/>
      <name val="Calibri"/>
      <family val="2"/>
    </font>
    <font>
      <sz val="9"/>
      <name val="Arial"/>
      <family val="2"/>
    </font>
    <font>
      <sz val="9"/>
      <color indexed="81"/>
      <name val="Tahoma"/>
      <family val="2"/>
    </font>
    <font>
      <sz val="9"/>
      <name val="Geneva"/>
    </font>
    <font>
      <sz val="10"/>
      <color indexed="10"/>
      <name val="Arial"/>
      <family val="2"/>
    </font>
    <font>
      <sz val="8"/>
      <name val="Geneva"/>
    </font>
    <font>
      <b/>
      <sz val="9"/>
      <name val="Arial"/>
      <family val="2"/>
    </font>
    <font>
      <sz val="6"/>
      <name val="Arial"/>
      <family val="2"/>
    </font>
    <font>
      <sz val="7"/>
      <name val="Arial"/>
      <family val="2"/>
    </font>
    <font>
      <sz val="10"/>
      <name val="Courier New"/>
      <family val="3"/>
    </font>
    <font>
      <b/>
      <u/>
      <sz val="10"/>
      <name val="Arial"/>
      <family val="2"/>
    </font>
    <font>
      <sz val="10"/>
      <name val="Arial"/>
    </font>
    <font>
      <b/>
      <sz val="10"/>
      <name val="Arial"/>
      <family val="2"/>
    </font>
    <font>
      <sz val="10"/>
      <name val="Arial"/>
      <family val="2"/>
    </font>
    <font>
      <u/>
      <sz val="10"/>
      <color indexed="12"/>
      <name val="Arial"/>
      <family val="2"/>
    </font>
  </fonts>
  <fills count="21">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theme="0" tint="-0.249977111117893"/>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style="thin">
        <color indexed="64"/>
      </top>
      <bottom/>
      <diagonal/>
    </border>
    <border>
      <left style="thin">
        <color indexed="64"/>
      </left>
      <right style="medium">
        <color indexed="64"/>
      </right>
      <top style="thin">
        <color indexed="64"/>
      </top>
      <bottom/>
      <diagonal/>
    </border>
    <border>
      <left style="medium">
        <color indexed="64"/>
      </left>
      <right style="double">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double">
        <color indexed="64"/>
      </left>
      <right style="double">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s>
  <cellStyleXfs count="45">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4" borderId="0" applyNumberFormat="0" applyBorder="0" applyAlignment="0" applyProtection="0"/>
    <xf numFmtId="0" fontId="17" fillId="6" borderId="0" applyNumberFormat="0" applyBorder="0" applyAlignment="0" applyProtection="0"/>
    <xf numFmtId="0" fontId="17" fillId="3"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6" borderId="0" applyNumberFormat="0" applyBorder="0" applyAlignment="0" applyProtection="0"/>
    <xf numFmtId="0" fontId="17" fillId="4"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8" borderId="0" applyNumberFormat="0" applyBorder="0" applyAlignment="0" applyProtection="0"/>
    <xf numFmtId="0" fontId="18" fillId="6" borderId="0" applyNumberFormat="0" applyBorder="0" applyAlignment="0" applyProtection="0"/>
    <xf numFmtId="0" fontId="18" fillId="3" borderId="0" applyNumberFormat="0" applyBorder="0" applyAlignment="0" applyProtection="0"/>
    <xf numFmtId="0" fontId="18" fillId="11"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9" fillId="15" borderId="0" applyNumberFormat="0" applyBorder="0" applyAlignment="0" applyProtection="0"/>
    <xf numFmtId="0" fontId="20" fillId="16" borderId="1" applyNumberFormat="0" applyAlignment="0" applyProtection="0"/>
    <xf numFmtId="0" fontId="21" fillId="17" borderId="2" applyNumberFormat="0" applyAlignment="0" applyProtection="0"/>
    <xf numFmtId="0" fontId="22" fillId="0" borderId="0" applyNumberFormat="0" applyFill="0" applyBorder="0" applyAlignment="0" applyProtection="0"/>
    <xf numFmtId="0" fontId="23" fillId="6" borderId="0" applyNumberFormat="0" applyBorder="0" applyAlignment="0" applyProtection="0"/>
    <xf numFmtId="0" fontId="24" fillId="0" borderId="3" applyNumberFormat="0" applyFill="0" applyAlignment="0" applyProtection="0"/>
    <xf numFmtId="0" fontId="25" fillId="0" borderId="4" applyNumberFormat="0" applyFill="0" applyAlignment="0" applyProtection="0"/>
    <xf numFmtId="0" fontId="26" fillId="0" borderId="5" applyNumberFormat="0" applyFill="0" applyAlignment="0" applyProtection="0"/>
    <xf numFmtId="0" fontId="26" fillId="0" borderId="0" applyNumberFormat="0" applyFill="0" applyBorder="0" applyAlignment="0" applyProtection="0"/>
    <xf numFmtId="0" fontId="13" fillId="0" borderId="0" applyNumberFormat="0" applyFill="0" applyBorder="0" applyAlignment="0" applyProtection="0">
      <alignment vertical="top"/>
      <protection locked="0"/>
    </xf>
    <xf numFmtId="0" fontId="27" fillId="7" borderId="1" applyNumberFormat="0" applyAlignment="0" applyProtection="0"/>
    <xf numFmtId="0" fontId="28" fillId="0" borderId="6" applyNumberFormat="0" applyFill="0" applyAlignment="0" applyProtection="0"/>
    <xf numFmtId="0" fontId="29" fillId="7" borderId="0" applyNumberFormat="0" applyBorder="0" applyAlignment="0" applyProtection="0"/>
    <xf numFmtId="0" fontId="6" fillId="0" borderId="0"/>
    <xf numFmtId="0" fontId="1" fillId="4" borderId="7" applyNumberFormat="0" applyFont="0" applyAlignment="0" applyProtection="0"/>
    <xf numFmtId="0" fontId="30" fillId="16"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28" fillId="0" borderId="0" applyNumberFormat="0" applyFill="0" applyBorder="0" applyAlignment="0" applyProtection="0"/>
    <xf numFmtId="0" fontId="4" fillId="0" borderId="0"/>
  </cellStyleXfs>
  <cellXfs count="349">
    <xf numFmtId="0" fontId="0" fillId="0" borderId="0" xfId="0"/>
    <xf numFmtId="0" fontId="3" fillId="0" borderId="0" xfId="0" applyFont="1"/>
    <xf numFmtId="0" fontId="0" fillId="0" borderId="0" xfId="0" applyBorder="1"/>
    <xf numFmtId="0" fontId="0" fillId="0" borderId="10" xfId="0" applyBorder="1" applyAlignment="1" applyProtection="1">
      <alignment horizontal="center" vertical="center"/>
      <protection locked="0"/>
    </xf>
    <xf numFmtId="0" fontId="5" fillId="0" borderId="11" xfId="0" applyFont="1" applyBorder="1" applyAlignment="1" applyProtection="1"/>
    <xf numFmtId="0" fontId="7" fillId="0" borderId="12" xfId="0" applyFont="1" applyBorder="1" applyAlignment="1" applyProtection="1">
      <alignment horizontal="right"/>
    </xf>
    <xf numFmtId="0" fontId="7" fillId="0" borderId="13" xfId="0" applyFont="1" applyBorder="1" applyAlignment="1" applyProtection="1">
      <alignment horizontal="left"/>
    </xf>
    <xf numFmtId="0" fontId="0" fillId="0" borderId="14" xfId="0" applyBorder="1" applyProtection="1"/>
    <xf numFmtId="0" fontId="3" fillId="0" borderId="0" xfId="0" applyFont="1" applyBorder="1" applyAlignment="1" applyProtection="1">
      <alignment horizontal="right"/>
    </xf>
    <xf numFmtId="0" fontId="3" fillId="0" borderId="15" xfId="0" applyFont="1" applyBorder="1" applyAlignment="1" applyProtection="1">
      <alignment horizontal="left" wrapText="1"/>
    </xf>
    <xf numFmtId="0" fontId="0" fillId="0" borderId="0" xfId="0" applyBorder="1" applyProtection="1"/>
    <xf numFmtId="0" fontId="0" fillId="0" borderId="0" xfId="0" applyBorder="1" applyAlignment="1" applyProtection="1">
      <alignment horizontal="left"/>
    </xf>
    <xf numFmtId="0" fontId="0" fillId="0" borderId="0" xfId="0" applyBorder="1" applyAlignment="1" applyProtection="1">
      <alignment horizontal="center" textRotation="90"/>
    </xf>
    <xf numFmtId="0" fontId="0" fillId="0" borderId="0" xfId="0" applyProtection="1"/>
    <xf numFmtId="0" fontId="0" fillId="0" borderId="0" xfId="0" applyAlignment="1">
      <alignment horizontal="center"/>
    </xf>
    <xf numFmtId="0" fontId="0" fillId="0" borderId="0" xfId="0" applyBorder="1" applyAlignment="1">
      <alignment horizontal="center"/>
    </xf>
    <xf numFmtId="0" fontId="0" fillId="0" borderId="10" xfId="0" applyBorder="1" applyAlignment="1">
      <alignment horizontal="center"/>
    </xf>
    <xf numFmtId="0" fontId="11" fillId="18" borderId="0" xfId="0" applyFont="1" applyFill="1"/>
    <xf numFmtId="0" fontId="6" fillId="0" borderId="16" xfId="0" applyFont="1" applyBorder="1" applyAlignment="1">
      <alignment horizontal="right"/>
    </xf>
    <xf numFmtId="0" fontId="4" fillId="0" borderId="17" xfId="0" applyFont="1" applyBorder="1" applyAlignment="1">
      <alignment horizontal="left"/>
    </xf>
    <xf numFmtId="0" fontId="4" fillId="0" borderId="16" xfId="0" applyFont="1" applyBorder="1" applyAlignment="1">
      <alignment horizontal="left"/>
    </xf>
    <xf numFmtId="0" fontId="6" fillId="0" borderId="10" xfId="0" applyFont="1" applyBorder="1" applyAlignment="1">
      <alignment horizontal="center"/>
    </xf>
    <xf numFmtId="0" fontId="0" fillId="0" borderId="10"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0" xfId="0" applyAlignment="1">
      <alignment horizontal="center" vertical="center"/>
    </xf>
    <xf numFmtId="164" fontId="0" fillId="0" borderId="0" xfId="0" applyNumberFormat="1" applyAlignment="1">
      <alignment horizontal="center"/>
    </xf>
    <xf numFmtId="0" fontId="0" fillId="0" borderId="18" xfId="0" applyBorder="1" applyAlignment="1">
      <alignment horizontal="center" textRotation="90"/>
    </xf>
    <xf numFmtId="0" fontId="0" fillId="0" borderId="19" xfId="0" applyBorder="1" applyAlignment="1">
      <alignment horizontal="center" textRotation="90"/>
    </xf>
    <xf numFmtId="0" fontId="0" fillId="0" borderId="19" xfId="0" applyBorder="1" applyAlignment="1">
      <alignment horizontal="center" vertical="center"/>
    </xf>
    <xf numFmtId="164" fontId="0" fillId="0" borderId="0" xfId="0" applyNumberFormat="1" applyBorder="1" applyAlignment="1">
      <alignment horizontal="center"/>
    </xf>
    <xf numFmtId="0" fontId="0" fillId="0" borderId="20" xfId="0" applyBorder="1"/>
    <xf numFmtId="0" fontId="0" fillId="0" borderId="21" xfId="0" applyBorder="1" applyAlignment="1">
      <alignment horizontal="center" textRotation="90"/>
    </xf>
    <xf numFmtId="164" fontId="0" fillId="0" borderId="18" xfId="0" applyNumberFormat="1" applyBorder="1" applyAlignment="1" applyProtection="1">
      <alignment horizontal="center"/>
      <protection locked="0"/>
    </xf>
    <xf numFmtId="164" fontId="0" fillId="0" borderId="21" xfId="0" applyNumberFormat="1" applyBorder="1" applyAlignment="1" applyProtection="1">
      <alignment horizontal="center"/>
      <protection locked="0"/>
    </xf>
    <xf numFmtId="0" fontId="3" fillId="0" borderId="0" xfId="0" applyFont="1" applyAlignment="1" applyProtection="1"/>
    <xf numFmtId="0" fontId="0" fillId="0" borderId="22" xfId="0" applyBorder="1" applyAlignment="1" applyProtection="1"/>
    <xf numFmtId="0" fontId="0" fillId="0" borderId="23" xfId="0" applyBorder="1" applyAlignment="1" applyProtection="1"/>
    <xf numFmtId="0" fontId="0" fillId="0" borderId="0" xfId="0" applyBorder="1" applyAlignment="1" applyProtection="1"/>
    <xf numFmtId="0" fontId="0" fillId="0" borderId="15" xfId="0" applyBorder="1" applyAlignment="1" applyProtection="1"/>
    <xf numFmtId="0" fontId="0" fillId="0" borderId="24" xfId="0" applyBorder="1" applyProtection="1"/>
    <xf numFmtId="164" fontId="0" fillId="0" borderId="25" xfId="0" applyNumberFormat="1" applyBorder="1" applyAlignment="1" applyProtection="1">
      <alignment horizontal="center"/>
      <protection locked="0"/>
    </xf>
    <xf numFmtId="164" fontId="0" fillId="0" borderId="26" xfId="0" applyNumberFormat="1" applyBorder="1" applyAlignment="1" applyProtection="1">
      <alignment horizontal="center"/>
      <protection locked="0"/>
    </xf>
    <xf numFmtId="0" fontId="3" fillId="0" borderId="27" xfId="0" applyFont="1" applyBorder="1" applyAlignment="1">
      <alignment horizontal="center" vertical="center" wrapText="1"/>
    </xf>
    <xf numFmtId="0" fontId="0" fillId="0" borderId="17" xfId="0" applyBorder="1" applyAlignment="1">
      <alignment horizontal="right"/>
    </xf>
    <xf numFmtId="0" fontId="3" fillId="0" borderId="20" xfId="0" applyFont="1" applyBorder="1"/>
    <xf numFmtId="0" fontId="4" fillId="0" borderId="0" xfId="0" applyFont="1" applyBorder="1" applyAlignment="1">
      <alignment horizontal="left"/>
    </xf>
    <xf numFmtId="0" fontId="4" fillId="0" borderId="0" xfId="0" applyFont="1" applyBorder="1" applyAlignment="1">
      <alignment horizontal="center"/>
    </xf>
    <xf numFmtId="0" fontId="6" fillId="0" borderId="28" xfId="0" applyFont="1" applyBorder="1" applyAlignment="1">
      <alignment horizontal="right"/>
    </xf>
    <xf numFmtId="0" fontId="0" fillId="0" borderId="15" xfId="0" applyBorder="1" applyProtection="1"/>
    <xf numFmtId="0" fontId="3" fillId="0" borderId="29" xfId="0" applyFont="1" applyBorder="1" applyAlignment="1" applyProtection="1">
      <alignment horizontal="center"/>
    </xf>
    <xf numFmtId="0" fontId="3" fillId="0" borderId="12" xfId="0" applyFont="1" applyBorder="1" applyAlignment="1" applyProtection="1"/>
    <xf numFmtId="0" fontId="4" fillId="0" borderId="30" xfId="0" applyFont="1" applyBorder="1" applyAlignment="1" applyProtection="1"/>
    <xf numFmtId="0" fontId="3" fillId="0" borderId="0" xfId="0" applyFont="1" applyBorder="1" applyAlignment="1" applyProtection="1"/>
    <xf numFmtId="0" fontId="4" fillId="0" borderId="22" xfId="0" applyFont="1" applyBorder="1" applyAlignment="1" applyProtection="1"/>
    <xf numFmtId="0" fontId="4" fillId="0" borderId="31" xfId="0" applyFont="1" applyBorder="1" applyAlignment="1" applyProtection="1"/>
    <xf numFmtId="0" fontId="3" fillId="0" borderId="0" xfId="0" applyFont="1" applyAlignment="1" applyProtection="1">
      <alignment horizontal="left"/>
    </xf>
    <xf numFmtId="0" fontId="3" fillId="0" borderId="0" xfId="0" applyFont="1" applyProtection="1"/>
    <xf numFmtId="0" fontId="3" fillId="0" borderId="0" xfId="0" applyFont="1" applyBorder="1" applyProtection="1"/>
    <xf numFmtId="0" fontId="0" fillId="0" borderId="0" xfId="0" applyAlignment="1" applyProtection="1"/>
    <xf numFmtId="0" fontId="3" fillId="0" borderId="0" xfId="0" applyFont="1" applyBorder="1" applyAlignment="1">
      <alignment horizontal="right"/>
    </xf>
    <xf numFmtId="0" fontId="3" fillId="0" borderId="0" xfId="0" applyFont="1" applyAlignment="1"/>
    <xf numFmtId="0" fontId="0" fillId="0" borderId="10" xfId="0" applyFill="1" applyBorder="1" applyAlignment="1" applyProtection="1">
      <alignment horizontal="center"/>
      <protection locked="0"/>
    </xf>
    <xf numFmtId="0" fontId="5" fillId="0" borderId="0" xfId="0" applyFont="1"/>
    <xf numFmtId="0" fontId="0" fillId="0" borderId="15" xfId="0" applyBorder="1" applyProtection="1">
      <protection locked="0"/>
    </xf>
    <xf numFmtId="0" fontId="0" fillId="0" borderId="0" xfId="0" applyBorder="1" applyProtection="1">
      <protection locked="0"/>
    </xf>
    <xf numFmtId="0" fontId="3" fillId="0" borderId="22" xfId="0" applyFont="1" applyBorder="1" applyAlignment="1">
      <alignment horizontal="right"/>
    </xf>
    <xf numFmtId="0" fontId="0" fillId="0" borderId="23" xfId="0" applyBorder="1" applyProtection="1">
      <protection locked="0"/>
    </xf>
    <xf numFmtId="0" fontId="0" fillId="0" borderId="22" xfId="0" applyBorder="1" applyProtection="1">
      <protection locked="0"/>
    </xf>
    <xf numFmtId="0" fontId="3" fillId="0" borderId="0" xfId="0" applyFont="1" applyAlignment="1" applyProtection="1">
      <alignment horizontal="center"/>
    </xf>
    <xf numFmtId="0" fontId="5" fillId="0" borderId="11" xfId="0" applyFont="1" applyFill="1" applyBorder="1" applyAlignment="1" applyProtection="1">
      <alignment horizontal="center" textRotation="90"/>
    </xf>
    <xf numFmtId="0" fontId="5" fillId="0" borderId="13" xfId="0" applyFont="1" applyBorder="1" applyAlignment="1" applyProtection="1"/>
    <xf numFmtId="0" fontId="0" fillId="0" borderId="23" xfId="0" applyBorder="1" applyProtection="1"/>
    <xf numFmtId="0" fontId="3" fillId="0" borderId="28" xfId="0" applyFont="1" applyFill="1" applyBorder="1" applyAlignment="1" applyProtection="1">
      <alignment horizontal="center"/>
    </xf>
    <xf numFmtId="0" fontId="0" fillId="0" borderId="30" xfId="0" applyBorder="1" applyAlignment="1" applyProtection="1">
      <protection locked="0"/>
    </xf>
    <xf numFmtId="0" fontId="0" fillId="0" borderId="30" xfId="0" applyBorder="1" applyAlignment="1" applyProtection="1">
      <alignment horizontal="left"/>
      <protection locked="0"/>
    </xf>
    <xf numFmtId="0" fontId="0" fillId="0" borderId="10" xfId="0" applyBorder="1" applyAlignment="1" applyProtection="1">
      <alignment horizontal="left"/>
      <protection locked="0"/>
    </xf>
    <xf numFmtId="0" fontId="4" fillId="0" borderId="10" xfId="0" applyFont="1" applyBorder="1" applyAlignment="1" applyProtection="1">
      <alignment horizontal="center"/>
      <protection locked="0"/>
    </xf>
    <xf numFmtId="0" fontId="0" fillId="0" borderId="30" xfId="0" applyFill="1" applyBorder="1" applyAlignment="1" applyProtection="1">
      <alignment horizontal="left"/>
      <protection locked="0"/>
    </xf>
    <xf numFmtId="0" fontId="0" fillId="0" borderId="10" xfId="0" applyBorder="1" applyProtection="1">
      <protection locked="0"/>
    </xf>
    <xf numFmtId="0" fontId="10" fillId="0" borderId="30" xfId="0" applyFont="1" applyFill="1" applyBorder="1" applyAlignment="1" applyProtection="1">
      <alignment horizontal="left"/>
      <protection locked="0"/>
    </xf>
    <xf numFmtId="0" fontId="1" fillId="0" borderId="30" xfId="0" applyFont="1" applyBorder="1" applyAlignment="1" applyProtection="1">
      <alignment horizontal="left"/>
      <protection locked="0"/>
    </xf>
    <xf numFmtId="0" fontId="10" fillId="0" borderId="30" xfId="0" applyFont="1" applyBorder="1" applyAlignment="1" applyProtection="1">
      <alignment horizontal="left"/>
      <protection locked="0"/>
    </xf>
    <xf numFmtId="0" fontId="0" fillId="0" borderId="32" xfId="0" applyBorder="1" applyAlignment="1" applyProtection="1">
      <alignment horizontal="left"/>
      <protection locked="0"/>
    </xf>
    <xf numFmtId="0" fontId="0" fillId="0" borderId="32" xfId="0" applyBorder="1" applyProtection="1">
      <protection locked="0"/>
    </xf>
    <xf numFmtId="0" fontId="3" fillId="0" borderId="0" xfId="0" applyFont="1" applyAlignment="1">
      <alignment horizontal="center"/>
    </xf>
    <xf numFmtId="166" fontId="4" fillId="0" borderId="10" xfId="0" applyNumberFormat="1" applyFont="1" applyFill="1" applyBorder="1" applyAlignment="1" applyProtection="1">
      <alignment horizontal="center"/>
      <protection locked="0"/>
    </xf>
    <xf numFmtId="0" fontId="3" fillId="0" borderId="0" xfId="0" applyFont="1" applyAlignment="1">
      <alignment horizontal="right"/>
    </xf>
    <xf numFmtId="0" fontId="0" fillId="0" borderId="0" xfId="0" applyProtection="1">
      <protection locked="0"/>
    </xf>
    <xf numFmtId="0" fontId="3" fillId="0" borderId="22" xfId="0" applyFont="1" applyBorder="1"/>
    <xf numFmtId="0" fontId="3" fillId="0" borderId="14" xfId="0" applyFont="1" applyBorder="1"/>
    <xf numFmtId="0" fontId="3" fillId="0" borderId="24" xfId="0" applyFont="1" applyBorder="1"/>
    <xf numFmtId="0" fontId="0" fillId="0" borderId="11" xfId="0" applyBorder="1"/>
    <xf numFmtId="0" fontId="3" fillId="0" borderId="12" xfId="0" applyFont="1" applyBorder="1" applyAlignment="1" applyProtection="1">
      <alignment horizontal="right"/>
    </xf>
    <xf numFmtId="0" fontId="3" fillId="0" borderId="12" xfId="0" applyFont="1" applyBorder="1" applyAlignment="1" applyProtection="1">
      <alignment horizontal="left"/>
    </xf>
    <xf numFmtId="0" fontId="0" fillId="0" borderId="0" xfId="0" applyAlignment="1">
      <alignment vertical="center"/>
    </xf>
    <xf numFmtId="0" fontId="0" fillId="0" borderId="24" xfId="0" applyBorder="1" applyAlignment="1" applyProtection="1">
      <alignment horizontal="left"/>
    </xf>
    <xf numFmtId="0" fontId="3" fillId="0" borderId="12" xfId="0" applyFont="1" applyBorder="1" applyAlignment="1"/>
    <xf numFmtId="0" fontId="4" fillId="0" borderId="30" xfId="0" applyFont="1" applyBorder="1" applyAlignment="1"/>
    <xf numFmtId="0" fontId="0" fillId="0" borderId="15" xfId="0" applyBorder="1" applyAlignment="1">
      <alignment horizontal="right"/>
    </xf>
    <xf numFmtId="0" fontId="0" fillId="0" borderId="15" xfId="0" quotePrefix="1" applyBorder="1" applyAlignment="1">
      <alignment horizontal="right"/>
    </xf>
    <xf numFmtId="0" fontId="4" fillId="0" borderId="17" xfId="0" applyFont="1" applyBorder="1" applyAlignment="1" applyProtection="1">
      <alignment horizontal="center"/>
      <protection locked="0"/>
    </xf>
    <xf numFmtId="0" fontId="3" fillId="0" borderId="29" xfId="0" applyFont="1" applyBorder="1" applyAlignment="1">
      <alignment horizontal="center"/>
    </xf>
    <xf numFmtId="0" fontId="4" fillId="0" borderId="10" xfId="0" applyFont="1" applyBorder="1" applyAlignment="1" applyProtection="1">
      <alignment horizontal="center" vertical="center"/>
      <protection locked="0"/>
    </xf>
    <xf numFmtId="0" fontId="0" fillId="0" borderId="10" xfId="0"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0" fillId="0" borderId="10" xfId="0" applyBorder="1"/>
    <xf numFmtId="1" fontId="0" fillId="0" borderId="0" xfId="0" applyNumberFormat="1"/>
    <xf numFmtId="1" fontId="0" fillId="0" borderId="10" xfId="0" applyNumberFormat="1" applyBorder="1"/>
    <xf numFmtId="1" fontId="33" fillId="0" borderId="10" xfId="0" applyNumberFormat="1" applyFont="1" applyBorder="1"/>
    <xf numFmtId="1" fontId="9" fillId="0" borderId="10" xfId="0" applyNumberFormat="1" applyFont="1" applyBorder="1"/>
    <xf numFmtId="1" fontId="4" fillId="0" borderId="10" xfId="0" applyNumberFormat="1" applyFont="1" applyBorder="1"/>
    <xf numFmtId="0" fontId="4" fillId="0" borderId="32" xfId="0" applyFont="1" applyBorder="1" applyAlignment="1">
      <alignment horizontal="center"/>
    </xf>
    <xf numFmtId="0" fontId="0" fillId="0" borderId="28" xfId="0" applyBorder="1"/>
    <xf numFmtId="0" fontId="4" fillId="0" borderId="10" xfId="0" applyFont="1" applyFill="1" applyBorder="1" applyAlignment="1">
      <alignment horizontal="center"/>
    </xf>
    <xf numFmtId="0" fontId="0" fillId="0" borderId="17" xfId="0" applyBorder="1"/>
    <xf numFmtId="0" fontId="0" fillId="0" borderId="16" xfId="0" applyBorder="1"/>
    <xf numFmtId="0" fontId="4" fillId="0" borderId="16" xfId="0" applyFont="1" applyFill="1" applyBorder="1" applyAlignment="1">
      <alignment horizontal="left"/>
    </xf>
    <xf numFmtId="0" fontId="4" fillId="0" borderId="20" xfId="0" applyFont="1" applyBorder="1"/>
    <xf numFmtId="0" fontId="4" fillId="0" borderId="0" xfId="0" applyFont="1" applyAlignment="1" applyProtection="1">
      <alignment horizontal="left"/>
    </xf>
    <xf numFmtId="0" fontId="0" fillId="0" borderId="22" xfId="0" applyBorder="1" applyAlignment="1" applyProtection="1">
      <alignment horizontal="center"/>
    </xf>
    <xf numFmtId="0" fontId="0" fillId="0" borderId="15" xfId="0" applyBorder="1" applyAlignment="1" applyProtection="1">
      <alignment horizontal="center"/>
    </xf>
    <xf numFmtId="0" fontId="0" fillId="0" borderId="23" xfId="0" applyBorder="1" applyAlignment="1" applyProtection="1">
      <alignment horizontal="center"/>
    </xf>
    <xf numFmtId="0" fontId="0" fillId="0" borderId="14" xfId="0" applyBorder="1" applyAlignment="1" applyProtection="1">
      <alignment horizontal="left"/>
    </xf>
    <xf numFmtId="0" fontId="5" fillId="0" borderId="11" xfId="0" applyFont="1" applyBorder="1" applyAlignment="1" applyProtection="1">
      <alignment horizontal="left"/>
    </xf>
    <xf numFmtId="0" fontId="4" fillId="0" borderId="15" xfId="0" applyFont="1" applyBorder="1" applyAlignment="1" applyProtection="1">
      <alignment horizontal="left"/>
    </xf>
    <xf numFmtId="0" fontId="0" fillId="0" borderId="0" xfId="0" applyAlignment="1" applyProtection="1">
      <alignment horizontal="left"/>
    </xf>
    <xf numFmtId="0" fontId="3" fillId="0" borderId="0" xfId="0" applyFont="1" applyBorder="1" applyAlignment="1" applyProtection="1">
      <alignment horizontal="left"/>
    </xf>
    <xf numFmtId="0" fontId="38" fillId="0" borderId="0" xfId="0" applyFont="1" applyAlignment="1" applyProtection="1">
      <alignment horizontal="left"/>
    </xf>
    <xf numFmtId="0" fontId="36" fillId="0" borderId="0" xfId="0" applyFont="1" applyAlignment="1" applyProtection="1">
      <alignment horizontal="left"/>
    </xf>
    <xf numFmtId="0" fontId="36" fillId="0" borderId="0" xfId="0" applyFont="1" applyBorder="1" applyAlignment="1" applyProtection="1">
      <alignment horizontal="left"/>
    </xf>
    <xf numFmtId="0" fontId="0" fillId="0" borderId="0" xfId="0"/>
    <xf numFmtId="0" fontId="3" fillId="0" borderId="0" xfId="0" applyFont="1" applyAlignment="1" applyProtection="1">
      <alignment horizontal="left"/>
    </xf>
    <xf numFmtId="0" fontId="0" fillId="0" borderId="0" xfId="0"/>
    <xf numFmtId="0" fontId="0" fillId="0" borderId="0" xfId="0" applyAlignment="1">
      <alignment horizontal="center"/>
    </xf>
    <xf numFmtId="0" fontId="4" fillId="20" borderId="10" xfId="0" applyFont="1" applyFill="1" applyBorder="1" applyAlignment="1" applyProtection="1">
      <alignment horizontal="center"/>
    </xf>
    <xf numFmtId="0" fontId="4" fillId="20" borderId="17" xfId="0" applyFont="1" applyFill="1" applyBorder="1" applyAlignment="1" applyProtection="1">
      <alignment horizontal="center"/>
    </xf>
    <xf numFmtId="0" fontId="0" fillId="0" borderId="33" xfId="0" applyBorder="1" applyAlignment="1" applyProtection="1">
      <alignment horizontal="center" vertical="center"/>
      <protection locked="0"/>
    </xf>
    <xf numFmtId="0" fontId="4" fillId="0" borderId="0" xfId="0" applyFont="1" applyBorder="1" applyAlignment="1" applyProtection="1">
      <alignment horizontal="left"/>
    </xf>
    <xf numFmtId="0" fontId="3" fillId="0" borderId="0" xfId="0" applyFont="1" applyAlignment="1">
      <alignment horizontal="left"/>
    </xf>
    <xf numFmtId="0" fontId="0" fillId="0" borderId="0" xfId="0"/>
    <xf numFmtId="0" fontId="0" fillId="0" borderId="10" xfId="0" applyBorder="1" applyAlignment="1">
      <alignment horizontal="left" vertical="center"/>
    </xf>
    <xf numFmtId="0" fontId="0" fillId="0" borderId="0" xfId="0" applyAlignment="1">
      <alignment horizontal="center"/>
    </xf>
    <xf numFmtId="0" fontId="10" fillId="0" borderId="10" xfId="0" applyFont="1" applyBorder="1"/>
    <xf numFmtId="0" fontId="2" fillId="0" borderId="10" xfId="0" applyFont="1" applyBorder="1"/>
    <xf numFmtId="1" fontId="2" fillId="0" borderId="10" xfId="0" applyNumberFormat="1" applyFont="1" applyBorder="1"/>
    <xf numFmtId="1" fontId="10" fillId="0" borderId="10" xfId="0" applyNumberFormat="1" applyFont="1" applyBorder="1"/>
    <xf numFmtId="0" fontId="10" fillId="0" borderId="10" xfId="0" applyFont="1" applyBorder="1" applyAlignment="1">
      <alignment horizontal="left" vertical="center"/>
    </xf>
    <xf numFmtId="0" fontId="2" fillId="0" borderId="10" xfId="0" applyFont="1" applyBorder="1" applyAlignment="1">
      <alignment horizontal="left" vertical="center"/>
    </xf>
    <xf numFmtId="0" fontId="4" fillId="0" borderId="10" xfId="0" applyFont="1" applyBorder="1"/>
    <xf numFmtId="0" fontId="7" fillId="0" borderId="13" xfId="0" applyFont="1" applyBorder="1" applyAlignment="1" applyProtection="1">
      <alignment horizontal="left" vertical="center"/>
    </xf>
    <xf numFmtId="0" fontId="3" fillId="0" borderId="15" xfId="0" applyFont="1" applyBorder="1" applyAlignment="1" applyProtection="1">
      <alignment horizontal="left" vertical="center" wrapText="1"/>
    </xf>
    <xf numFmtId="0" fontId="5" fillId="0" borderId="11" xfId="44" applyFont="1" applyBorder="1" applyAlignment="1" applyProtection="1">
      <alignment horizontal="left"/>
    </xf>
    <xf numFmtId="0" fontId="7" fillId="0" borderId="12" xfId="44" applyFont="1" applyBorder="1" applyAlignment="1" applyProtection="1">
      <alignment horizontal="right"/>
    </xf>
    <xf numFmtId="0" fontId="4" fillId="0" borderId="0" xfId="44"/>
    <xf numFmtId="0" fontId="4" fillId="0" borderId="14" xfId="44" applyBorder="1" applyAlignment="1" applyProtection="1">
      <alignment horizontal="left"/>
    </xf>
    <xf numFmtId="0" fontId="3" fillId="0" borderId="0" xfId="44" applyFont="1" applyBorder="1" applyAlignment="1" applyProtection="1">
      <alignment horizontal="right"/>
    </xf>
    <xf numFmtId="0" fontId="4" fillId="0" borderId="14" xfId="44" applyFill="1" applyBorder="1" applyAlignment="1" applyProtection="1">
      <alignment horizontal="left"/>
    </xf>
    <xf numFmtId="0" fontId="4" fillId="0" borderId="0" xfId="44" applyFill="1" applyBorder="1" applyProtection="1"/>
    <xf numFmtId="0" fontId="4" fillId="0" borderId="15" xfId="44" applyFill="1" applyBorder="1" applyProtection="1"/>
    <xf numFmtId="0" fontId="4" fillId="0" borderId="24" xfId="44" applyFont="1" applyBorder="1" applyAlignment="1" applyProtection="1">
      <alignment horizontal="left"/>
    </xf>
    <xf numFmtId="0" fontId="4" fillId="0" borderId="22" xfId="44" applyBorder="1" applyAlignment="1" applyProtection="1">
      <alignment horizontal="left"/>
    </xf>
    <xf numFmtId="0" fontId="4" fillId="0" borderId="23" xfId="44" applyBorder="1" applyAlignment="1" applyProtection="1">
      <alignment horizontal="left"/>
    </xf>
    <xf numFmtId="0" fontId="4" fillId="0" borderId="10" xfId="44" applyBorder="1"/>
    <xf numFmtId="0" fontId="4" fillId="0" borderId="10" xfId="44" applyFont="1" applyBorder="1" applyAlignment="1" applyProtection="1">
      <alignment horizontal="center"/>
      <protection locked="0"/>
    </xf>
    <xf numFmtId="1" fontId="3" fillId="0" borderId="29" xfId="44" applyNumberFormat="1" applyFont="1" applyBorder="1" applyAlignment="1">
      <alignment horizontal="center"/>
    </xf>
    <xf numFmtId="0" fontId="4" fillId="0" borderId="0" xfId="44" applyAlignment="1">
      <alignment horizontal="left"/>
    </xf>
    <xf numFmtId="1" fontId="4" fillId="20" borderId="10" xfId="44" applyNumberFormat="1" applyFont="1" applyFill="1" applyBorder="1" applyAlignment="1">
      <alignment horizontal="center"/>
    </xf>
    <xf numFmtId="0" fontId="4" fillId="0" borderId="10" xfId="44" applyFont="1" applyBorder="1"/>
    <xf numFmtId="168" fontId="0" fillId="0" borderId="0" xfId="0" applyNumberFormat="1" applyAlignment="1" applyProtection="1">
      <alignment vertical="center"/>
    </xf>
    <xf numFmtId="168" fontId="0" fillId="0" borderId="0" xfId="0" applyNumberFormat="1" applyProtection="1"/>
    <xf numFmtId="168" fontId="4" fillId="0" borderId="0" xfId="0" applyNumberFormat="1" applyFont="1" applyProtection="1"/>
    <xf numFmtId="0" fontId="7" fillId="0" borderId="13" xfId="0" applyNumberFormat="1" applyFont="1" applyBorder="1" applyAlignment="1" applyProtection="1">
      <alignment horizontal="left" vertical="center"/>
    </xf>
    <xf numFmtId="0" fontId="3" fillId="0" borderId="15" xfId="0" applyNumberFormat="1" applyFont="1" applyBorder="1" applyAlignment="1" applyProtection="1">
      <alignment horizontal="left" vertical="center" wrapText="1"/>
    </xf>
    <xf numFmtId="0" fontId="0" fillId="0" borderId="18" xfId="0" applyBorder="1"/>
    <xf numFmtId="164" fontId="4" fillId="0" borderId="18" xfId="0" applyNumberFormat="1" applyFont="1" applyBorder="1" applyAlignment="1" applyProtection="1">
      <alignment horizontal="center"/>
      <protection locked="0"/>
    </xf>
    <xf numFmtId="0" fontId="3" fillId="0" borderId="0" xfId="0" applyFont="1" applyFill="1" applyBorder="1" applyAlignment="1" applyProtection="1"/>
    <xf numFmtId="0" fontId="4" fillId="0" borderId="10" xfId="0" applyFont="1" applyBorder="1" applyAlignment="1" applyProtection="1">
      <alignment horizontal="center"/>
    </xf>
    <xf numFmtId="1" fontId="4" fillId="0" borderId="10" xfId="0" applyNumberFormat="1" applyFont="1" applyBorder="1" applyAlignment="1" applyProtection="1">
      <alignment horizontal="center"/>
    </xf>
    <xf numFmtId="0" fontId="3" fillId="0" borderId="0" xfId="0" applyFont="1" applyBorder="1"/>
    <xf numFmtId="0" fontId="4" fillId="0" borderId="0" xfId="0" applyFont="1" applyBorder="1"/>
    <xf numFmtId="1" fontId="0" fillId="0" borderId="19" xfId="0" applyNumberFormat="1" applyBorder="1" applyAlignment="1">
      <alignment horizontal="center" vertical="center"/>
    </xf>
    <xf numFmtId="0" fontId="3" fillId="0" borderId="29" xfId="0" applyNumberFormat="1" applyFont="1" applyBorder="1" applyAlignment="1" applyProtection="1">
      <alignment horizontal="center" vertical="center"/>
    </xf>
    <xf numFmtId="0" fontId="3" fillId="0" borderId="29" xfId="0" applyNumberFormat="1" applyFont="1" applyBorder="1" applyAlignment="1" applyProtection="1">
      <alignment horizontal="center"/>
    </xf>
    <xf numFmtId="0" fontId="5" fillId="0" borderId="11" xfId="0" applyNumberFormat="1" applyFont="1" applyBorder="1" applyAlignment="1" applyProtection="1">
      <alignment horizontal="left" vertical="center"/>
    </xf>
    <xf numFmtId="0" fontId="7" fillId="0" borderId="12" xfId="0" applyNumberFormat="1" applyFont="1" applyBorder="1" applyAlignment="1" applyProtection="1">
      <alignment horizontal="right" vertical="center"/>
    </xf>
    <xf numFmtId="0" fontId="0" fillId="0" borderId="14" xfId="0" applyNumberFormat="1" applyBorder="1" applyAlignment="1" applyProtection="1">
      <alignment horizontal="left" vertical="center"/>
    </xf>
    <xf numFmtId="0" fontId="3" fillId="0" borderId="0" xfId="0" applyNumberFormat="1" applyFont="1" applyBorder="1" applyAlignment="1" applyProtection="1">
      <alignment horizontal="right" vertical="center"/>
    </xf>
    <xf numFmtId="0" fontId="0" fillId="0" borderId="0" xfId="0" applyNumberFormat="1" applyBorder="1" applyAlignment="1" applyProtection="1">
      <alignment vertical="center"/>
    </xf>
    <xf numFmtId="0" fontId="0" fillId="0" borderId="15" xfId="0" applyNumberFormat="1" applyBorder="1" applyAlignment="1" applyProtection="1">
      <alignment vertical="center"/>
    </xf>
    <xf numFmtId="0" fontId="4" fillId="0" borderId="24" xfId="0" applyNumberFormat="1" applyFont="1" applyBorder="1" applyAlignment="1" applyProtection="1">
      <alignment horizontal="left" vertical="center"/>
    </xf>
    <xf numFmtId="0" fontId="0" fillId="0" borderId="22" xfId="0" applyNumberFormat="1" applyBorder="1" applyAlignment="1" applyProtection="1">
      <alignment vertical="center"/>
    </xf>
    <xf numFmtId="0" fontId="0" fillId="0" borderId="23" xfId="0" applyNumberFormat="1" applyBorder="1" applyAlignment="1" applyProtection="1">
      <alignment vertical="center"/>
    </xf>
    <xf numFmtId="0" fontId="0" fillId="0" borderId="0" xfId="0" applyNumberFormat="1" applyAlignment="1" applyProtection="1">
      <alignment vertical="center"/>
    </xf>
    <xf numFmtId="0" fontId="0" fillId="0" borderId="10" xfId="0" applyNumberFormat="1" applyBorder="1" applyAlignment="1" applyProtection="1">
      <alignment horizontal="left" vertical="center"/>
    </xf>
    <xf numFmtId="0" fontId="4" fillId="0" borderId="10" xfId="0" applyNumberFormat="1" applyFont="1" applyBorder="1" applyAlignment="1" applyProtection="1">
      <alignment horizontal="center" vertical="center"/>
      <protection locked="0"/>
    </xf>
    <xf numFmtId="0" fontId="0" fillId="0" borderId="10" xfId="0" applyNumberFormat="1" applyBorder="1" applyAlignment="1" applyProtection="1">
      <alignment horizontal="center" vertical="center"/>
      <protection locked="0"/>
    </xf>
    <xf numFmtId="0" fontId="0" fillId="0" borderId="17" xfId="0" applyNumberFormat="1" applyBorder="1" applyAlignment="1" applyProtection="1">
      <alignment horizontal="center" vertical="center"/>
      <protection locked="0"/>
    </xf>
    <xf numFmtId="0" fontId="0" fillId="0" borderId="0" xfId="0" applyNumberFormat="1" applyProtection="1"/>
    <xf numFmtId="0" fontId="0" fillId="0" borderId="0" xfId="0" applyNumberFormat="1" applyAlignment="1" applyProtection="1">
      <alignment horizontal="center"/>
    </xf>
    <xf numFmtId="0" fontId="0" fillId="0" borderId="10" xfId="0" applyNumberFormat="1" applyBorder="1" applyAlignment="1" applyProtection="1">
      <alignment horizontal="left"/>
    </xf>
    <xf numFmtId="0" fontId="0" fillId="20" borderId="10" xfId="0" applyNumberFormat="1" applyFill="1" applyBorder="1" applyAlignment="1" applyProtection="1">
      <alignment horizontal="center"/>
    </xf>
    <xf numFmtId="0" fontId="41" fillId="0" borderId="10" xfId="0" applyNumberFormat="1" applyFont="1" applyBorder="1" applyAlignment="1" applyProtection="1">
      <alignment horizontal="right"/>
    </xf>
    <xf numFmtId="0" fontId="4" fillId="0" borderId="10" xfId="0" applyNumberFormat="1" applyFont="1" applyBorder="1" applyAlignment="1" applyProtection="1">
      <alignment horizontal="center"/>
      <protection locked="0"/>
    </xf>
    <xf numFmtId="0" fontId="0" fillId="0" borderId="10" xfId="0" applyNumberFormat="1" applyBorder="1" applyAlignment="1" applyProtection="1">
      <alignment horizontal="center"/>
      <protection locked="0"/>
    </xf>
    <xf numFmtId="0" fontId="0" fillId="0" borderId="17" xfId="0" applyNumberFormat="1" applyBorder="1" applyAlignment="1" applyProtection="1">
      <alignment horizontal="center"/>
      <protection locked="0"/>
    </xf>
    <xf numFmtId="0" fontId="43" fillId="0" borderId="0" xfId="0" applyFont="1"/>
    <xf numFmtId="0" fontId="45" fillId="19" borderId="29" xfId="0" applyFont="1" applyFill="1" applyBorder="1" applyProtection="1">
      <protection locked="0"/>
    </xf>
    <xf numFmtId="0" fontId="44" fillId="0" borderId="0" xfId="0" applyFont="1"/>
    <xf numFmtId="0" fontId="43" fillId="0" borderId="0" xfId="0" applyFont="1" applyAlignment="1">
      <alignment horizontal="left" wrapText="1"/>
    </xf>
    <xf numFmtId="0" fontId="43" fillId="0" borderId="0" xfId="0" applyFont="1" applyAlignment="1">
      <alignment wrapText="1"/>
    </xf>
    <xf numFmtId="0" fontId="46" fillId="0" borderId="0" xfId="34" applyFont="1" applyAlignment="1" applyProtection="1">
      <alignment vertical="top" wrapText="1"/>
    </xf>
    <xf numFmtId="166" fontId="43" fillId="0" borderId="0" xfId="0" applyNumberFormat="1" applyFont="1" applyAlignment="1">
      <alignment horizontal="center"/>
    </xf>
    <xf numFmtId="0" fontId="43" fillId="0" borderId="0" xfId="0" quotePrefix="1" applyFont="1"/>
    <xf numFmtId="0" fontId="44" fillId="0" borderId="0" xfId="0" applyFont="1" applyAlignment="1">
      <alignment vertical="top"/>
    </xf>
    <xf numFmtId="166" fontId="43" fillId="0" borderId="0" xfId="0" applyNumberFormat="1" applyFont="1" applyAlignment="1">
      <alignment horizontal="center" vertical="top"/>
    </xf>
    <xf numFmtId="165" fontId="43" fillId="0" borderId="0" xfId="0" applyNumberFormat="1" applyFont="1" applyAlignment="1">
      <alignment horizontal="center"/>
    </xf>
    <xf numFmtId="14" fontId="43" fillId="0" borderId="0" xfId="0" applyNumberFormat="1" applyFont="1"/>
    <xf numFmtId="0" fontId="45" fillId="0" borderId="0" xfId="0" quotePrefix="1" applyFont="1"/>
    <xf numFmtId="14" fontId="45" fillId="0" borderId="0" xfId="0" applyNumberFormat="1" applyFont="1"/>
    <xf numFmtId="0" fontId="43" fillId="0" borderId="0" xfId="0" applyFont="1"/>
    <xf numFmtId="0" fontId="4" fillId="0" borderId="0" xfId="0" quotePrefix="1" applyFont="1"/>
    <xf numFmtId="0" fontId="0" fillId="0" borderId="0" xfId="0" quotePrefix="1" applyFont="1"/>
    <xf numFmtId="0" fontId="3" fillId="0" borderId="0" xfId="0" applyFont="1" applyAlignment="1">
      <alignment vertical="top"/>
    </xf>
    <xf numFmtId="0" fontId="43" fillId="0" borderId="0" xfId="0" quotePrefix="1" applyFont="1" applyAlignment="1">
      <alignment vertical="top" wrapText="1"/>
    </xf>
    <xf numFmtId="0" fontId="43" fillId="0" borderId="0" xfId="0" applyFont="1" applyAlignment="1">
      <alignment vertical="top" wrapText="1"/>
    </xf>
    <xf numFmtId="0" fontId="43" fillId="0" borderId="0" xfId="0" quotePrefix="1" applyFont="1" applyAlignment="1">
      <alignment horizontal="left" vertical="top" wrapText="1"/>
    </xf>
    <xf numFmtId="0" fontId="43" fillId="0" borderId="0" xfId="0" applyFont="1" applyAlignment="1">
      <alignment horizontal="left" vertical="top" wrapText="1"/>
    </xf>
    <xf numFmtId="0" fontId="43" fillId="0" borderId="0" xfId="0" quotePrefix="1" applyFont="1" applyAlignment="1">
      <alignment horizontal="left"/>
    </xf>
    <xf numFmtId="0" fontId="43" fillId="0" borderId="0" xfId="0" applyFont="1" applyAlignment="1">
      <alignment horizontal="left"/>
    </xf>
    <xf numFmtId="0" fontId="43" fillId="0" borderId="0" xfId="0" quotePrefix="1" applyFont="1" applyAlignment="1">
      <alignment horizontal="left" vertical="top"/>
    </xf>
    <xf numFmtId="0" fontId="44" fillId="0" borderId="0" xfId="0" applyFont="1" applyAlignment="1">
      <alignment horizontal="left"/>
    </xf>
    <xf numFmtId="0" fontId="45" fillId="0" borderId="0" xfId="0" applyFont="1" applyAlignment="1">
      <alignment horizontal="left" vertical="top" wrapText="1"/>
    </xf>
    <xf numFmtId="0" fontId="43" fillId="0" borderId="0" xfId="0" applyFont="1"/>
    <xf numFmtId="0" fontId="42" fillId="0" borderId="0" xfId="0" applyFont="1" applyAlignment="1">
      <alignment horizontal="left"/>
    </xf>
    <xf numFmtId="0" fontId="43" fillId="0" borderId="0" xfId="0" applyFont="1" applyAlignment="1">
      <alignment wrapText="1"/>
    </xf>
    <xf numFmtId="0" fontId="43" fillId="0" borderId="0" xfId="0" applyFont="1" applyAlignment="1">
      <alignment horizontal="left" wrapText="1"/>
    </xf>
    <xf numFmtId="0" fontId="46" fillId="0" borderId="0" xfId="34" applyFont="1" applyAlignment="1" applyProtection="1">
      <alignment horizontal="left" wrapText="1"/>
    </xf>
    <xf numFmtId="0" fontId="44" fillId="0" borderId="34" xfId="0" applyFont="1" applyBorder="1" applyAlignment="1">
      <alignment horizontal="left"/>
    </xf>
    <xf numFmtId="0" fontId="46" fillId="0" borderId="0" xfId="34" applyFont="1" applyAlignment="1" applyProtection="1">
      <alignment horizontal="left"/>
    </xf>
    <xf numFmtId="0" fontId="46" fillId="0" borderId="0" xfId="34" applyFont="1" applyAlignment="1" applyProtection="1">
      <alignment horizontal="left" vertical="top" wrapText="1"/>
    </xf>
    <xf numFmtId="0" fontId="5" fillId="18" borderId="0" xfId="0" applyNumberFormat="1" applyFont="1" applyFill="1" applyBorder="1" applyAlignment="1" applyProtection="1">
      <alignment horizontal="center" vertical="center" textRotation="90"/>
    </xf>
    <xf numFmtId="0" fontId="5" fillId="18" borderId="0" xfId="0" applyFont="1" applyFill="1" applyBorder="1" applyAlignment="1" applyProtection="1">
      <alignment horizontal="center" textRotation="90"/>
    </xf>
    <xf numFmtId="0" fontId="5" fillId="18" borderId="14" xfId="0" applyFont="1" applyFill="1" applyBorder="1" applyAlignment="1" applyProtection="1">
      <alignment horizontal="center" textRotation="90"/>
    </xf>
    <xf numFmtId="0" fontId="14" fillId="0" borderId="17" xfId="0" applyFont="1" applyBorder="1" applyAlignment="1" applyProtection="1">
      <alignment horizontal="center" textRotation="90"/>
    </xf>
    <xf numFmtId="0" fontId="14" fillId="0" borderId="16" xfId="0" applyFont="1" applyBorder="1" applyAlignment="1" applyProtection="1">
      <alignment horizontal="center" textRotation="90"/>
    </xf>
    <xf numFmtId="0" fontId="14" fillId="0" borderId="28" xfId="0" applyFont="1" applyBorder="1" applyAlignment="1" applyProtection="1">
      <alignment horizontal="center" textRotation="90"/>
    </xf>
    <xf numFmtId="0" fontId="0" fillId="0" borderId="14" xfId="0" applyBorder="1" applyAlignment="1" applyProtection="1">
      <alignment horizontal="center" vertical="top"/>
    </xf>
    <xf numFmtId="0" fontId="0" fillId="0" borderId="15" xfId="0" applyBorder="1" applyAlignment="1" applyProtection="1">
      <alignment horizontal="center" vertical="top"/>
    </xf>
    <xf numFmtId="0" fontId="5" fillId="0" borderId="14" xfId="0" applyFont="1" applyBorder="1" applyAlignment="1" applyProtection="1">
      <alignment horizontal="center" vertical="center"/>
    </xf>
    <xf numFmtId="0" fontId="5" fillId="0" borderId="15" xfId="0" applyFont="1" applyBorder="1" applyAlignment="1" applyProtection="1">
      <alignment horizontal="center" vertical="center"/>
    </xf>
    <xf numFmtId="0" fontId="5" fillId="18" borderId="17" xfId="0" applyFont="1" applyFill="1" applyBorder="1" applyAlignment="1">
      <alignment horizontal="center" textRotation="90"/>
    </xf>
    <xf numFmtId="0" fontId="5" fillId="18" borderId="16" xfId="0" applyFont="1" applyFill="1" applyBorder="1" applyAlignment="1">
      <alignment horizontal="center" textRotation="90"/>
    </xf>
    <xf numFmtId="0" fontId="5" fillId="18" borderId="28" xfId="0" applyFont="1" applyFill="1" applyBorder="1" applyAlignment="1">
      <alignment horizontal="center" textRotation="90"/>
    </xf>
    <xf numFmtId="0" fontId="0" fillId="0" borderId="10" xfId="0" applyBorder="1" applyAlignment="1">
      <alignment horizontal="left" vertical="top"/>
    </xf>
    <xf numFmtId="0" fontId="3" fillId="0" borderId="0" xfId="0" applyFont="1" applyAlignment="1">
      <alignment horizontal="right" vertical="center"/>
    </xf>
    <xf numFmtId="0" fontId="14" fillId="0" borderId="13" xfId="0" applyFont="1" applyBorder="1" applyAlignment="1" applyProtection="1">
      <alignment horizontal="center" textRotation="90"/>
    </xf>
    <xf numFmtId="0" fontId="14" fillId="0" borderId="15" xfId="0" applyFont="1" applyBorder="1" applyAlignment="1" applyProtection="1">
      <alignment horizontal="center" textRotation="90"/>
    </xf>
    <xf numFmtId="0" fontId="14" fillId="0" borderId="23" xfId="0" applyFont="1" applyBorder="1" applyAlignment="1" applyProtection="1">
      <alignment horizontal="center" textRotation="90"/>
    </xf>
    <xf numFmtId="167" fontId="0" fillId="0" borderId="22" xfId="0" applyNumberFormat="1" applyBorder="1" applyAlignment="1" applyProtection="1">
      <alignment horizontal="center" vertical="center"/>
      <protection locked="0"/>
    </xf>
    <xf numFmtId="0" fontId="0" fillId="0" borderId="10" xfId="0" applyBorder="1" applyAlignment="1">
      <alignment horizontal="left" vertical="center"/>
    </xf>
    <xf numFmtId="0" fontId="0" fillId="0" borderId="14" xfId="0" applyBorder="1" applyAlignment="1">
      <alignment horizontal="center"/>
    </xf>
    <xf numFmtId="0" fontId="0" fillId="0" borderId="0" xfId="0" applyAlignment="1">
      <alignment horizontal="center"/>
    </xf>
    <xf numFmtId="167" fontId="0" fillId="0" borderId="30" xfId="0" applyNumberFormat="1" applyBorder="1" applyAlignment="1" applyProtection="1">
      <alignment horizontal="center" vertical="center"/>
      <protection locked="0"/>
    </xf>
    <xf numFmtId="0" fontId="5" fillId="18" borderId="0" xfId="0" applyFont="1" applyFill="1" applyBorder="1" applyAlignment="1" applyProtection="1">
      <alignment horizontal="center" vertical="center" textRotation="90"/>
    </xf>
    <xf numFmtId="0" fontId="0" fillId="0" borderId="33" xfId="0" applyBorder="1" applyAlignment="1">
      <alignment horizontal="left"/>
    </xf>
    <xf numFmtId="0" fontId="0" fillId="0" borderId="32" xfId="0" applyBorder="1" applyAlignment="1">
      <alignment horizontal="left"/>
    </xf>
    <xf numFmtId="0" fontId="4" fillId="0" borderId="33" xfId="0" applyFont="1" applyBorder="1" applyAlignment="1">
      <alignment horizontal="left"/>
    </xf>
    <xf numFmtId="0" fontId="0" fillId="0" borderId="14" xfId="0" applyBorder="1" applyAlignment="1" applyProtection="1">
      <alignment horizontal="left"/>
    </xf>
    <xf numFmtId="0" fontId="0" fillId="0" borderId="0" xfId="0" applyBorder="1" applyAlignment="1" applyProtection="1">
      <alignment horizontal="left"/>
    </xf>
    <xf numFmtId="0" fontId="0" fillId="0" borderId="15" xfId="0" applyBorder="1" applyAlignment="1" applyProtection="1">
      <alignment horizontal="left"/>
    </xf>
    <xf numFmtId="0" fontId="0" fillId="0" borderId="24" xfId="0" applyBorder="1" applyAlignment="1" applyProtection="1">
      <alignment horizontal="left"/>
    </xf>
    <xf numFmtId="0" fontId="0" fillId="0" borderId="22" xfId="0" applyBorder="1" applyAlignment="1" applyProtection="1">
      <alignment horizontal="left"/>
    </xf>
    <xf numFmtId="0" fontId="0" fillId="0" borderId="23" xfId="0" applyBorder="1" applyAlignment="1" applyProtection="1">
      <alignment horizontal="left"/>
    </xf>
    <xf numFmtId="0" fontId="3" fillId="0" borderId="12" xfId="0" applyFont="1" applyBorder="1" applyAlignment="1" applyProtection="1">
      <alignment horizontal="left"/>
    </xf>
    <xf numFmtId="0" fontId="3" fillId="0" borderId="35" xfId="0" applyFont="1" applyBorder="1" applyAlignment="1" applyProtection="1">
      <alignment horizontal="left"/>
    </xf>
    <xf numFmtId="0" fontId="8" fillId="0" borderId="30" xfId="0" applyFont="1" applyBorder="1" applyAlignment="1">
      <alignment horizontal="left" wrapText="1"/>
    </xf>
    <xf numFmtId="0" fontId="9" fillId="0" borderId="30" xfId="0" applyFont="1" applyBorder="1" applyAlignment="1">
      <alignment horizontal="left" wrapText="1"/>
    </xf>
    <xf numFmtId="0" fontId="4" fillId="0" borderId="24" xfId="0" applyFont="1" applyBorder="1" applyAlignment="1" applyProtection="1">
      <alignment horizontal="left"/>
    </xf>
    <xf numFmtId="0" fontId="4" fillId="0" borderId="10" xfId="0" applyFont="1" applyBorder="1" applyAlignment="1" applyProtection="1">
      <alignment horizontal="left"/>
    </xf>
    <xf numFmtId="0" fontId="0" fillId="0" borderId="10" xfId="0" applyBorder="1" applyAlignment="1" applyProtection="1">
      <alignment horizontal="left"/>
    </xf>
    <xf numFmtId="0" fontId="4" fillId="0" borderId="33" xfId="0" applyFont="1" applyBorder="1" applyAlignment="1" applyProtection="1">
      <alignment horizontal="left"/>
    </xf>
    <xf numFmtId="0" fontId="0" fillId="0" borderId="32" xfId="0" applyBorder="1" applyAlignment="1" applyProtection="1">
      <alignment horizontal="left"/>
    </xf>
    <xf numFmtId="0" fontId="10" fillId="0" borderId="10" xfId="0" applyFont="1" applyBorder="1" applyAlignment="1" applyProtection="1">
      <alignment horizontal="left"/>
    </xf>
    <xf numFmtId="0" fontId="33" fillId="0" borderId="10" xfId="0" applyFont="1" applyBorder="1" applyAlignment="1" applyProtection="1">
      <alignment horizontal="left"/>
    </xf>
    <xf numFmtId="0" fontId="5" fillId="18" borderId="0" xfId="0" applyFont="1" applyFill="1" applyBorder="1" applyAlignment="1" applyProtection="1">
      <alignment horizontal="center" vertical="top" textRotation="90"/>
    </xf>
    <xf numFmtId="0" fontId="9" fillId="0" borderId="10" xfId="0" applyFont="1" applyBorder="1" applyAlignment="1" applyProtection="1">
      <alignment horizontal="left"/>
    </xf>
    <xf numFmtId="0" fontId="2" fillId="0" borderId="10" xfId="0" applyFont="1" applyBorder="1" applyAlignment="1" applyProtection="1">
      <alignment horizontal="left"/>
    </xf>
    <xf numFmtId="0" fontId="8" fillId="0" borderId="22" xfId="0" applyFont="1" applyBorder="1" applyAlignment="1" applyProtection="1">
      <alignment horizontal="left" wrapText="1"/>
    </xf>
    <xf numFmtId="0" fontId="9" fillId="0" borderId="22" xfId="0" applyFont="1" applyBorder="1" applyAlignment="1" applyProtection="1">
      <alignment horizontal="left" wrapText="1"/>
    </xf>
    <xf numFmtId="1" fontId="6" fillId="0" borderId="10" xfId="38" applyNumberFormat="1" applyFont="1" applyBorder="1" applyAlignment="1" applyProtection="1">
      <alignment horizontal="left"/>
    </xf>
    <xf numFmtId="1" fontId="37" fillId="0" borderId="10" xfId="38" applyNumberFormat="1" applyFont="1" applyBorder="1" applyAlignment="1" applyProtection="1">
      <alignment horizontal="left"/>
    </xf>
    <xf numFmtId="0" fontId="5" fillId="18" borderId="0" xfId="0" applyFont="1" applyFill="1" applyAlignment="1" applyProtection="1">
      <alignment horizontal="center" textRotation="90"/>
    </xf>
    <xf numFmtId="1" fontId="35" fillId="0" borderId="10" xfId="38" applyNumberFormat="1" applyFont="1" applyBorder="1" applyAlignment="1" applyProtection="1">
      <alignment horizontal="left"/>
    </xf>
    <xf numFmtId="0" fontId="3" fillId="0" borderId="0" xfId="0" applyFont="1" applyAlignment="1" applyProtection="1">
      <alignment horizontal="left"/>
    </xf>
    <xf numFmtId="0" fontId="4" fillId="0" borderId="32" xfId="0" applyFont="1" applyBorder="1" applyAlignment="1" applyProtection="1">
      <alignment horizontal="left"/>
    </xf>
    <xf numFmtId="0" fontId="6" fillId="0" borderId="10" xfId="38" applyFont="1" applyBorder="1" applyAlignment="1" applyProtection="1">
      <alignment horizontal="left"/>
    </xf>
    <xf numFmtId="0" fontId="10" fillId="0" borderId="33" xfId="0" applyFont="1" applyBorder="1" applyAlignment="1" applyProtection="1">
      <alignment horizontal="left"/>
    </xf>
    <xf numFmtId="0" fontId="33" fillId="0" borderId="32" xfId="0" applyFont="1" applyBorder="1" applyAlignment="1" applyProtection="1">
      <alignment horizontal="left"/>
    </xf>
    <xf numFmtId="0" fontId="9" fillId="0" borderId="33" xfId="0" applyFont="1" applyBorder="1" applyAlignment="1" applyProtection="1">
      <alignment horizontal="left"/>
    </xf>
    <xf numFmtId="0" fontId="9" fillId="0" borderId="32" xfId="0" applyFont="1" applyBorder="1" applyAlignment="1" applyProtection="1">
      <alignment horizontal="left"/>
    </xf>
    <xf numFmtId="0" fontId="2" fillId="0" borderId="33" xfId="0" applyFont="1" applyBorder="1" applyAlignment="1" applyProtection="1">
      <alignment horizontal="left"/>
    </xf>
    <xf numFmtId="0" fontId="2" fillId="0" borderId="32" xfId="0" applyFont="1" applyBorder="1" applyAlignment="1" applyProtection="1">
      <alignment horizontal="left"/>
    </xf>
    <xf numFmtId="0" fontId="5" fillId="20" borderId="0" xfId="0" applyNumberFormat="1" applyFont="1" applyFill="1" applyAlignment="1" applyProtection="1">
      <alignment horizontal="center" vertical="center" textRotation="90"/>
    </xf>
    <xf numFmtId="0" fontId="4" fillId="0" borderId="10" xfId="0" applyNumberFormat="1" applyFont="1" applyBorder="1" applyAlignment="1" applyProtection="1">
      <alignment horizontal="left"/>
    </xf>
    <xf numFmtId="0" fontId="0" fillId="0" borderId="10" xfId="0" applyNumberFormat="1" applyBorder="1" applyAlignment="1" applyProtection="1">
      <alignment horizontal="left"/>
    </xf>
    <xf numFmtId="0" fontId="10" fillId="0" borderId="10" xfId="0" applyNumberFormat="1" applyFont="1" applyBorder="1" applyAlignment="1" applyProtection="1">
      <alignment horizontal="left"/>
    </xf>
    <xf numFmtId="0" fontId="3" fillId="0" borderId="0" xfId="0" applyNumberFormat="1" applyFont="1" applyBorder="1" applyAlignment="1" applyProtection="1">
      <alignment horizontal="left"/>
    </xf>
    <xf numFmtId="0" fontId="2" fillId="0" borderId="10" xfId="0" applyNumberFormat="1" applyFont="1" applyBorder="1" applyAlignment="1" applyProtection="1">
      <alignment horizontal="left"/>
    </xf>
    <xf numFmtId="0" fontId="4" fillId="0" borderId="10" xfId="0" applyNumberFormat="1" applyFont="1" applyBorder="1" applyAlignment="1" applyProtection="1">
      <alignment horizontal="left" vertical="center"/>
    </xf>
    <xf numFmtId="0" fontId="0" fillId="0" borderId="10" xfId="0" applyNumberFormat="1" applyBorder="1" applyAlignment="1" applyProtection="1">
      <alignment horizontal="left" vertical="center"/>
    </xf>
    <xf numFmtId="0" fontId="3" fillId="0" borderId="0" xfId="0" applyNumberFormat="1" applyFont="1" applyAlignment="1" applyProtection="1">
      <alignment horizontal="left"/>
    </xf>
    <xf numFmtId="0" fontId="14" fillId="0" borderId="13" xfId="0" applyNumberFormat="1" applyFont="1" applyBorder="1" applyAlignment="1" applyProtection="1">
      <alignment horizontal="center" textRotation="90"/>
    </xf>
    <xf numFmtId="0" fontId="14" fillId="0" borderId="15" xfId="0" applyNumberFormat="1" applyFont="1" applyBorder="1" applyAlignment="1" applyProtection="1">
      <alignment horizontal="center" textRotation="90"/>
    </xf>
    <xf numFmtId="0" fontId="14" fillId="0" borderId="23" xfId="0" applyNumberFormat="1" applyFont="1" applyBorder="1" applyAlignment="1" applyProtection="1">
      <alignment horizontal="center" textRotation="90"/>
    </xf>
    <xf numFmtId="0" fontId="3" fillId="0" borderId="12" xfId="0" applyNumberFormat="1" applyFont="1" applyBorder="1" applyAlignment="1" applyProtection="1">
      <alignment horizontal="left"/>
    </xf>
    <xf numFmtId="0" fontId="14" fillId="0" borderId="17" xfId="0" applyNumberFormat="1" applyFont="1" applyBorder="1" applyAlignment="1" applyProtection="1">
      <alignment horizontal="center" textRotation="90"/>
    </xf>
    <xf numFmtId="0" fontId="14" fillId="0" borderId="28" xfId="0" applyNumberFormat="1" applyFont="1" applyBorder="1" applyAlignment="1" applyProtection="1">
      <alignment horizontal="center" textRotation="90"/>
    </xf>
    <xf numFmtId="0" fontId="4" fillId="0" borderId="10" xfId="44" applyFont="1" applyBorder="1" applyAlignment="1">
      <alignment horizontal="left"/>
    </xf>
    <xf numFmtId="0" fontId="4" fillId="0" borderId="10" xfId="44" applyBorder="1" applyAlignment="1">
      <alignment horizontal="left"/>
    </xf>
    <xf numFmtId="0" fontId="3" fillId="0" borderId="12" xfId="44" applyFont="1" applyBorder="1" applyAlignment="1" applyProtection="1">
      <alignment horizontal="left"/>
    </xf>
    <xf numFmtId="0" fontId="3" fillId="0" borderId="35" xfId="44" applyFont="1" applyBorder="1" applyAlignment="1" applyProtection="1">
      <alignment horizontal="left"/>
    </xf>
    <xf numFmtId="0" fontId="3" fillId="0" borderId="0" xfId="44" applyFont="1" applyBorder="1" applyAlignment="1">
      <alignment horizontal="left"/>
    </xf>
    <xf numFmtId="0" fontId="4" fillId="0" borderId="12" xfId="44" applyFont="1" applyBorder="1" applyAlignment="1">
      <alignment horizontal="center"/>
    </xf>
    <xf numFmtId="0" fontId="4" fillId="0" borderId="12" xfId="44" applyBorder="1" applyAlignment="1">
      <alignment horizontal="center"/>
    </xf>
    <xf numFmtId="0" fontId="10" fillId="0" borderId="10" xfId="44" applyFont="1" applyBorder="1" applyAlignment="1">
      <alignment horizontal="left"/>
    </xf>
    <xf numFmtId="0" fontId="5" fillId="18" borderId="0" xfId="44" applyFont="1" applyFill="1" applyAlignment="1" applyProtection="1">
      <alignment horizontal="center" vertical="center" textRotation="90"/>
    </xf>
    <xf numFmtId="0" fontId="3" fillId="0" borderId="12" xfId="44" applyFont="1" applyBorder="1" applyAlignment="1">
      <alignment horizontal="left"/>
    </xf>
    <xf numFmtId="0" fontId="16" fillId="0" borderId="36" xfId="0" applyFont="1" applyBorder="1" applyAlignment="1">
      <alignment horizontal="center" textRotation="90"/>
    </xf>
    <xf numFmtId="0" fontId="16" fillId="0" borderId="37" xfId="0" applyFont="1" applyBorder="1" applyAlignment="1">
      <alignment horizontal="center" textRotation="90"/>
    </xf>
    <xf numFmtId="0" fontId="12" fillId="18" borderId="0" xfId="0" applyFont="1" applyFill="1" applyAlignment="1" applyProtection="1">
      <alignment horizontal="center" vertical="center"/>
    </xf>
    <xf numFmtId="0" fontId="3" fillId="0" borderId="32" xfId="0" applyFont="1" applyBorder="1" applyAlignment="1" applyProtection="1">
      <alignment horizontal="left"/>
    </xf>
    <xf numFmtId="0" fontId="3" fillId="0" borderId="33" xfId="0" applyFont="1" applyBorder="1" applyAlignment="1" applyProtection="1">
      <alignment horizontal="left"/>
    </xf>
    <xf numFmtId="0" fontId="39" fillId="0" borderId="17" xfId="0" applyFont="1" applyBorder="1" applyAlignment="1">
      <alignment horizontal="center" vertical="center" textRotation="90"/>
    </xf>
    <xf numFmtId="0" fontId="39" fillId="0" borderId="16" xfId="0" applyFont="1" applyBorder="1" applyAlignment="1">
      <alignment horizontal="center" vertical="center" textRotation="90"/>
    </xf>
    <xf numFmtId="0" fontId="39" fillId="0" borderId="28" xfId="0" applyFont="1" applyBorder="1" applyAlignment="1">
      <alignment horizontal="center" vertical="center" textRotation="90"/>
    </xf>
    <xf numFmtId="0" fontId="2" fillId="0" borderId="17" xfId="0" applyFont="1" applyBorder="1" applyAlignment="1">
      <alignment horizontal="center" vertical="center" textRotation="90"/>
    </xf>
    <xf numFmtId="0" fontId="2" fillId="0" borderId="16" xfId="0" applyFont="1" applyBorder="1" applyAlignment="1">
      <alignment horizontal="center" vertical="center" textRotation="90"/>
    </xf>
    <xf numFmtId="0" fontId="2" fillId="0" borderId="28" xfId="0" applyFont="1" applyBorder="1" applyAlignment="1">
      <alignment horizontal="center" vertical="center" textRotation="90"/>
    </xf>
    <xf numFmtId="0" fontId="3" fillId="0" borderId="30" xfId="0" applyFont="1" applyBorder="1" applyAlignment="1">
      <alignment horizontal="left"/>
    </xf>
    <xf numFmtId="0" fontId="4" fillId="0" borderId="17" xfId="0" applyFont="1" applyBorder="1" applyAlignment="1">
      <alignment horizontal="center" vertical="center" textRotation="90"/>
    </xf>
    <xf numFmtId="0" fontId="4" fillId="0" borderId="16" xfId="0" applyFont="1" applyBorder="1" applyAlignment="1">
      <alignment horizontal="center" vertical="center" textRotation="90"/>
    </xf>
    <xf numFmtId="0" fontId="4" fillId="0" borderId="28" xfId="0" applyFont="1" applyBorder="1" applyAlignment="1">
      <alignment horizontal="center" vertical="center" textRotation="90"/>
    </xf>
    <xf numFmtId="0" fontId="10" fillId="0" borderId="10" xfId="0" applyFont="1" applyBorder="1" applyAlignment="1">
      <alignment horizontal="center" vertical="center" textRotation="90"/>
    </xf>
    <xf numFmtId="0" fontId="4" fillId="0" borderId="10" xfId="0" applyFont="1" applyBorder="1" applyAlignment="1">
      <alignment horizontal="center" vertical="center" textRotation="90"/>
    </xf>
    <xf numFmtId="0" fontId="3" fillId="0" borderId="0" xfId="0" applyFont="1" applyAlignment="1">
      <alignment horizontal="left"/>
    </xf>
    <xf numFmtId="0" fontId="12" fillId="18" borderId="0" xfId="0" applyFont="1" applyFill="1" applyAlignment="1">
      <alignment horizontal="center" vertical="center"/>
    </xf>
    <xf numFmtId="0" fontId="39" fillId="0" borderId="10" xfId="0" applyFont="1" applyBorder="1" applyAlignment="1">
      <alignment horizontal="center" vertical="center" textRotation="90"/>
    </xf>
    <xf numFmtId="0" fontId="40" fillId="0" borderId="10" xfId="0" applyFont="1" applyBorder="1" applyAlignment="1">
      <alignment horizontal="center" textRotation="90"/>
    </xf>
    <xf numFmtId="0" fontId="0" fillId="0" borderId="10" xfId="0" applyBorder="1" applyAlignment="1">
      <alignment horizontal="center" vertical="center" textRotation="90"/>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44"/>
    <cellStyle name="Normal_Electives"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61">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
      <font>
        <b/>
        <i val="0"/>
        <condense val="0"/>
        <extend val="0"/>
        <color indexed="9"/>
      </font>
      <fill>
        <patternFill>
          <bgColor indexed="2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fsteele@houston.rr.com" TargetMode="External"/><Relationship Id="rId2" Type="http://schemas.openxmlformats.org/officeDocument/2006/relationships/hyperlink" Target="http://trax.boy-scouts.net/" TargetMode="External"/><Relationship Id="rId1" Type="http://schemas.openxmlformats.org/officeDocument/2006/relationships/hyperlink" Target="mailto:trax@oradat.com" TargetMode="External"/><Relationship Id="rId5" Type="http://schemas.openxmlformats.org/officeDocument/2006/relationships/printerSettings" Target="../printerSettings/printerSettings1.bin"/><Relationship Id="rId4" Type="http://schemas.openxmlformats.org/officeDocument/2006/relationships/hyperlink" Target="http://trax.boy-scouts.net/faq.htm" TargetMode="External"/></Relationships>
</file>

<file path=xl/worksheets/_rels/sheet10.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8"/>
  <sheetViews>
    <sheetView showGridLines="0" tabSelected="1" zoomScaleNormal="100" zoomScaleSheetLayoutView="145" workbookViewId="0">
      <selection activeCell="F3" sqref="F3"/>
    </sheetView>
  </sheetViews>
  <sheetFormatPr defaultColWidth="8.85546875" defaultRowHeight="12.75"/>
  <cols>
    <col min="1" max="1" width="2.5703125" style="205" customWidth="1"/>
    <col min="2" max="2" width="14.85546875" style="205" customWidth="1"/>
    <col min="3" max="3" width="9.7109375" style="205" customWidth="1"/>
    <col min="4" max="4" width="8.85546875" style="205"/>
    <col min="5" max="5" width="11" style="205" customWidth="1"/>
    <col min="6" max="9" width="8.85546875" style="205"/>
    <col min="10" max="10" width="8.42578125" style="205" customWidth="1"/>
    <col min="11" max="16384" width="8.85546875" style="205"/>
  </cols>
  <sheetData>
    <row r="1" spans="1:10">
      <c r="A1" s="233" t="s">
        <v>428</v>
      </c>
      <c r="B1" s="233"/>
      <c r="C1" s="233"/>
      <c r="D1" s="233"/>
      <c r="E1" s="233"/>
      <c r="F1" s="233"/>
      <c r="G1" s="233"/>
      <c r="H1" s="233"/>
      <c r="I1" s="233"/>
      <c r="J1" s="233"/>
    </row>
    <row r="2" spans="1:10" ht="9" customHeight="1" thickBot="1"/>
    <row r="3" spans="1:10" ht="13.5" thickBot="1">
      <c r="A3" s="230" t="s">
        <v>4</v>
      </c>
      <c r="B3" s="230"/>
      <c r="C3" s="230"/>
      <c r="D3" s="230"/>
      <c r="E3" s="237"/>
      <c r="F3" s="206" t="s">
        <v>416</v>
      </c>
    </row>
    <row r="4" spans="1:10" ht="9" customHeight="1" thickBot="1"/>
    <row r="5" spans="1:10" ht="13.5" thickBot="1">
      <c r="A5" s="230" t="s">
        <v>5</v>
      </c>
      <c r="B5" s="230"/>
      <c r="C5" s="230"/>
      <c r="D5" s="230"/>
      <c r="E5" s="237"/>
      <c r="F5" s="206" t="s">
        <v>416</v>
      </c>
    </row>
    <row r="6" spans="1:10" ht="9" customHeight="1"/>
    <row r="7" spans="1:10">
      <c r="A7" s="230" t="s">
        <v>6</v>
      </c>
      <c r="B7" s="230"/>
      <c r="C7" s="230"/>
      <c r="D7" s="230"/>
      <c r="E7" s="230"/>
      <c r="F7" s="230"/>
      <c r="G7" s="230"/>
      <c r="H7" s="230"/>
      <c r="I7" s="230"/>
      <c r="J7" s="230"/>
    </row>
    <row r="8" spans="1:10" ht="51" customHeight="1">
      <c r="B8" s="226" t="s">
        <v>120</v>
      </c>
      <c r="C8" s="226"/>
      <c r="D8" s="226"/>
      <c r="E8" s="226"/>
      <c r="F8" s="226"/>
      <c r="G8" s="226"/>
      <c r="H8" s="226"/>
      <c r="I8" s="226"/>
      <c r="J8" s="226"/>
    </row>
    <row r="9" spans="1:10" ht="20.25" customHeight="1">
      <c r="A9" s="230" t="s">
        <v>7</v>
      </c>
      <c r="B9" s="230"/>
      <c r="C9" s="230"/>
      <c r="D9" s="230"/>
      <c r="E9" s="230"/>
      <c r="F9" s="230"/>
      <c r="G9" s="230"/>
      <c r="H9" s="230"/>
      <c r="I9" s="230"/>
      <c r="J9" s="230"/>
    </row>
    <row r="10" spans="1:10" ht="12.75" customHeight="1">
      <c r="B10" s="226" t="s">
        <v>34</v>
      </c>
      <c r="C10" s="226"/>
      <c r="D10" s="226"/>
      <c r="E10" s="226"/>
      <c r="F10" s="226"/>
      <c r="G10" s="226"/>
      <c r="H10" s="226"/>
      <c r="I10" s="226"/>
      <c r="J10" s="226"/>
    </row>
    <row r="11" spans="1:10" ht="20.25" customHeight="1">
      <c r="A11" s="230" t="s">
        <v>8</v>
      </c>
      <c r="B11" s="228"/>
      <c r="C11" s="228"/>
      <c r="D11" s="228"/>
      <c r="E11" s="228"/>
      <c r="F11" s="228"/>
      <c r="G11" s="228"/>
      <c r="H11" s="228"/>
      <c r="I11" s="228"/>
      <c r="J11" s="228"/>
    </row>
    <row r="12" spans="1:10" ht="12.75" customHeight="1">
      <c r="B12" s="231" t="s">
        <v>253</v>
      </c>
      <c r="C12" s="226"/>
      <c r="D12" s="226"/>
      <c r="E12" s="226"/>
      <c r="F12" s="226"/>
      <c r="G12" s="226"/>
      <c r="H12" s="226"/>
      <c r="I12" s="226"/>
      <c r="J12" s="226"/>
    </row>
    <row r="13" spans="1:10" ht="20.25" customHeight="1">
      <c r="A13" s="230" t="s">
        <v>75</v>
      </c>
      <c r="B13" s="230"/>
      <c r="C13" s="230"/>
      <c r="D13" s="230"/>
      <c r="E13" s="230"/>
      <c r="F13" s="230"/>
      <c r="G13" s="230"/>
      <c r="H13" s="230"/>
      <c r="I13" s="230"/>
      <c r="J13" s="230"/>
    </row>
    <row r="14" spans="1:10" ht="25.5" customHeight="1">
      <c r="B14" s="226" t="s">
        <v>70</v>
      </c>
      <c r="C14" s="226"/>
      <c r="D14" s="226"/>
      <c r="E14" s="226"/>
      <c r="F14" s="226"/>
      <c r="G14" s="226"/>
      <c r="H14" s="226"/>
      <c r="I14" s="226"/>
      <c r="J14" s="226"/>
    </row>
    <row r="15" spans="1:10" ht="20.25" customHeight="1">
      <c r="A15" s="230" t="s">
        <v>76</v>
      </c>
      <c r="B15" s="230"/>
      <c r="C15" s="230"/>
      <c r="D15" s="230"/>
      <c r="E15" s="230"/>
      <c r="F15" s="230"/>
      <c r="G15" s="230"/>
      <c r="H15" s="230"/>
      <c r="I15" s="230"/>
      <c r="J15" s="230"/>
    </row>
    <row r="16" spans="1:10" ht="25.5" customHeight="1">
      <c r="B16" s="226" t="s">
        <v>77</v>
      </c>
      <c r="C16" s="226"/>
      <c r="D16" s="226"/>
      <c r="E16" s="226"/>
      <c r="F16" s="226"/>
      <c r="G16" s="226"/>
      <c r="H16" s="226"/>
      <c r="I16" s="226"/>
      <c r="J16" s="226"/>
    </row>
    <row r="17" spans="1:10" ht="20.25" customHeight="1">
      <c r="A17" s="230" t="s">
        <v>9</v>
      </c>
      <c r="B17" s="230"/>
      <c r="C17" s="230"/>
      <c r="D17" s="230"/>
      <c r="E17" s="230"/>
      <c r="F17" s="230"/>
      <c r="G17" s="230"/>
      <c r="H17" s="230"/>
      <c r="I17" s="230"/>
      <c r="J17" s="230"/>
    </row>
    <row r="18" spans="1:10" ht="38.25" customHeight="1">
      <c r="B18" s="235" t="s">
        <v>11</v>
      </c>
      <c r="C18" s="235"/>
      <c r="D18" s="235"/>
      <c r="E18" s="235"/>
      <c r="F18" s="235"/>
      <c r="G18" s="235"/>
      <c r="H18" s="235"/>
      <c r="I18" s="235"/>
      <c r="J18" s="235"/>
    </row>
    <row r="19" spans="1:10" ht="20.25" customHeight="1">
      <c r="A19" s="230" t="s">
        <v>10</v>
      </c>
      <c r="B19" s="230"/>
      <c r="C19" s="230"/>
      <c r="D19" s="230"/>
      <c r="E19" s="230"/>
      <c r="F19" s="230"/>
      <c r="G19" s="230"/>
      <c r="H19" s="230"/>
      <c r="I19" s="230"/>
      <c r="J19" s="230"/>
    </row>
    <row r="20" spans="1:10" ht="51" customHeight="1">
      <c r="B20" s="235" t="s">
        <v>429</v>
      </c>
      <c r="C20" s="235"/>
      <c r="D20" s="235"/>
      <c r="E20" s="235"/>
      <c r="F20" s="235"/>
      <c r="G20" s="235"/>
      <c r="H20" s="235"/>
      <c r="I20" s="235"/>
      <c r="J20" s="235"/>
    </row>
    <row r="21" spans="1:10" ht="20.25" customHeight="1">
      <c r="A21" s="207" t="s">
        <v>115</v>
      </c>
      <c r="B21" s="208"/>
      <c r="C21" s="208"/>
      <c r="D21" s="208"/>
      <c r="E21" s="208"/>
      <c r="F21" s="208"/>
      <c r="G21" s="208"/>
      <c r="H21" s="208"/>
      <c r="I21" s="208"/>
      <c r="J21" s="208"/>
    </row>
    <row r="22" spans="1:10" ht="38.25" customHeight="1">
      <c r="B22" s="226" t="s">
        <v>116</v>
      </c>
      <c r="C22" s="226"/>
      <c r="D22" s="226"/>
      <c r="E22" s="226"/>
      <c r="F22" s="226"/>
      <c r="G22" s="226"/>
      <c r="H22" s="226"/>
      <c r="I22" s="226"/>
      <c r="J22" s="226"/>
    </row>
    <row r="23" spans="1:10" ht="12.75" customHeight="1">
      <c r="B23" s="208"/>
      <c r="C23" s="236" t="s">
        <v>117</v>
      </c>
      <c r="D23" s="236"/>
      <c r="E23" s="236"/>
      <c r="F23" s="236"/>
      <c r="G23" s="208"/>
      <c r="H23" s="208"/>
      <c r="I23" s="208"/>
      <c r="J23" s="208"/>
    </row>
    <row r="24" spans="1:10" ht="52.9" customHeight="1">
      <c r="B24" s="226" t="s">
        <v>257</v>
      </c>
      <c r="C24" s="226"/>
      <c r="D24" s="226"/>
      <c r="E24" s="226"/>
      <c r="F24" s="226"/>
      <c r="G24" s="226"/>
      <c r="H24" s="226"/>
      <c r="I24" s="226"/>
      <c r="J24" s="226"/>
    </row>
    <row r="25" spans="1:10" ht="20.25" customHeight="1">
      <c r="A25" s="230" t="s">
        <v>12</v>
      </c>
      <c r="B25" s="230"/>
      <c r="C25" s="230"/>
      <c r="D25" s="230"/>
      <c r="E25" s="230"/>
      <c r="F25" s="230"/>
      <c r="G25" s="230"/>
      <c r="H25" s="230"/>
      <c r="I25" s="230"/>
      <c r="J25" s="230"/>
    </row>
    <row r="26" spans="1:10" ht="63.75" customHeight="1">
      <c r="B26" s="234" t="s">
        <v>258</v>
      </c>
      <c r="C26" s="234"/>
      <c r="D26" s="234"/>
      <c r="E26" s="234"/>
      <c r="F26" s="234"/>
      <c r="G26" s="234"/>
      <c r="H26" s="234"/>
      <c r="I26" s="234"/>
      <c r="J26" s="234"/>
    </row>
    <row r="27" spans="1:10" ht="25.5" customHeight="1">
      <c r="A27" s="232" t="s">
        <v>15</v>
      </c>
      <c r="B27" s="232"/>
      <c r="C27" s="232"/>
      <c r="D27" s="232"/>
      <c r="E27" s="232"/>
      <c r="F27" s="232"/>
      <c r="G27" s="232"/>
      <c r="H27" s="232"/>
      <c r="I27" s="232"/>
      <c r="J27" s="232"/>
    </row>
    <row r="28" spans="1:10" s="209" customFormat="1" ht="15.75" customHeight="1">
      <c r="B28" s="226" t="s">
        <v>16</v>
      </c>
      <c r="C28" s="226"/>
      <c r="D28" s="226"/>
      <c r="E28" s="226"/>
      <c r="F28" s="226"/>
      <c r="G28" s="226"/>
      <c r="H28" s="226"/>
      <c r="I28" s="226"/>
      <c r="J28" s="226"/>
    </row>
    <row r="29" spans="1:10" ht="38.25" customHeight="1">
      <c r="B29" s="226" t="s">
        <v>430</v>
      </c>
      <c r="C29" s="226"/>
      <c r="D29" s="226"/>
      <c r="E29" s="226"/>
      <c r="F29" s="226"/>
      <c r="G29" s="226"/>
      <c r="H29" s="226"/>
      <c r="I29" s="226"/>
      <c r="J29" s="226"/>
    </row>
    <row r="30" spans="1:10" ht="12.75" customHeight="1">
      <c r="B30" s="226" t="s">
        <v>43</v>
      </c>
      <c r="C30" s="226"/>
      <c r="D30" s="239" t="s">
        <v>44</v>
      </c>
      <c r="E30" s="239"/>
      <c r="F30" s="239"/>
      <c r="G30" s="210"/>
      <c r="H30" s="210"/>
      <c r="I30" s="210"/>
      <c r="J30" s="210"/>
    </row>
    <row r="31" spans="1:10" ht="26.25" customHeight="1">
      <c r="B31" s="234" t="s">
        <v>17</v>
      </c>
      <c r="C31" s="234"/>
      <c r="D31" s="234"/>
      <c r="E31" s="234"/>
      <c r="F31" s="234"/>
      <c r="G31" s="234"/>
      <c r="H31" s="234"/>
      <c r="I31" s="234"/>
      <c r="J31" s="234"/>
    </row>
    <row r="32" spans="1:10" ht="27.75" customHeight="1">
      <c r="B32" s="226" t="s">
        <v>18</v>
      </c>
      <c r="C32" s="226"/>
      <c r="D32" s="226"/>
      <c r="E32" s="226"/>
      <c r="F32" s="226"/>
      <c r="G32" s="226"/>
      <c r="H32" s="226"/>
      <c r="I32" s="226"/>
      <c r="J32" s="226"/>
    </row>
    <row r="33" spans="1:10" ht="20.25" customHeight="1">
      <c r="A33" s="230" t="s">
        <v>21</v>
      </c>
      <c r="B33" s="230"/>
      <c r="C33" s="230"/>
      <c r="D33" s="230"/>
      <c r="E33" s="230"/>
      <c r="F33" s="230"/>
      <c r="G33" s="230"/>
      <c r="H33" s="230"/>
      <c r="I33" s="230"/>
      <c r="J33" s="230"/>
    </row>
    <row r="34" spans="1:10">
      <c r="B34" s="238" t="s">
        <v>256</v>
      </c>
      <c r="C34" s="238"/>
      <c r="D34" s="238"/>
      <c r="E34" s="238"/>
      <c r="F34" s="238"/>
      <c r="G34" s="238"/>
      <c r="H34" s="238"/>
      <c r="I34" s="238"/>
      <c r="J34" s="238"/>
    </row>
    <row r="35" spans="1:10" ht="20.25" customHeight="1">
      <c r="A35" s="230" t="s">
        <v>246</v>
      </c>
      <c r="B35" s="230"/>
      <c r="C35" s="230"/>
      <c r="D35" s="230"/>
      <c r="E35" s="230"/>
      <c r="F35" s="230"/>
      <c r="G35" s="230"/>
      <c r="H35" s="230"/>
      <c r="I35" s="230"/>
      <c r="J35" s="230"/>
    </row>
    <row r="36" spans="1:10" ht="40.9" customHeight="1">
      <c r="B36" s="231" t="s">
        <v>254</v>
      </c>
      <c r="C36" s="226"/>
      <c r="D36" s="226"/>
      <c r="E36" s="226"/>
      <c r="F36" s="226"/>
      <c r="G36" s="226"/>
      <c r="H36" s="226"/>
      <c r="I36" s="226"/>
      <c r="J36" s="226"/>
    </row>
    <row r="37" spans="1:10" ht="40.9" customHeight="1">
      <c r="B37" s="231" t="s">
        <v>287</v>
      </c>
      <c r="C37" s="231"/>
      <c r="D37" s="231"/>
      <c r="E37" s="231"/>
      <c r="F37" s="231"/>
      <c r="G37" s="231"/>
      <c r="H37" s="231"/>
      <c r="I37" s="231"/>
      <c r="J37" s="231"/>
    </row>
    <row r="39" spans="1:10">
      <c r="A39" s="233" t="s">
        <v>27</v>
      </c>
      <c r="B39" s="233"/>
      <c r="C39" s="233"/>
      <c r="D39" s="233"/>
      <c r="E39" s="233"/>
      <c r="F39" s="233"/>
      <c r="G39" s="233"/>
      <c r="H39" s="233"/>
      <c r="I39" s="233"/>
      <c r="J39" s="233"/>
    </row>
    <row r="40" spans="1:10">
      <c r="B40" s="207" t="s">
        <v>35</v>
      </c>
      <c r="C40" s="211">
        <v>38398</v>
      </c>
      <c r="D40" s="212" t="s">
        <v>28</v>
      </c>
    </row>
    <row r="41" spans="1:10">
      <c r="C41" s="211"/>
    </row>
    <row r="42" spans="1:10">
      <c r="B42" s="207" t="s">
        <v>36</v>
      </c>
      <c r="C42" s="211">
        <v>38399</v>
      </c>
      <c r="D42" s="212" t="s">
        <v>37</v>
      </c>
    </row>
    <row r="43" spans="1:10">
      <c r="C43" s="211"/>
    </row>
    <row r="44" spans="1:10">
      <c r="B44" s="207" t="s">
        <v>38</v>
      </c>
      <c r="C44" s="211">
        <v>38399</v>
      </c>
      <c r="D44" s="212" t="s">
        <v>39</v>
      </c>
    </row>
    <row r="45" spans="1:10">
      <c r="C45" s="211"/>
      <c r="D45" s="212" t="s">
        <v>40</v>
      </c>
    </row>
    <row r="46" spans="1:10">
      <c r="C46" s="211"/>
    </row>
    <row r="47" spans="1:10" ht="25.5" customHeight="1">
      <c r="B47" s="213" t="s">
        <v>42</v>
      </c>
      <c r="C47" s="214">
        <v>38430</v>
      </c>
      <c r="D47" s="223" t="s">
        <v>41</v>
      </c>
      <c r="E47" s="224"/>
      <c r="F47" s="224"/>
      <c r="G47" s="224"/>
      <c r="H47" s="224"/>
      <c r="I47" s="224"/>
      <c r="J47" s="224"/>
    </row>
    <row r="48" spans="1:10">
      <c r="C48" s="211"/>
    </row>
    <row r="49" spans="2:10" ht="25.5" customHeight="1">
      <c r="B49" s="213" t="s">
        <v>45</v>
      </c>
      <c r="C49" s="214">
        <v>38476</v>
      </c>
      <c r="D49" s="223" t="s">
        <v>46</v>
      </c>
      <c r="E49" s="224"/>
      <c r="F49" s="224"/>
      <c r="G49" s="224"/>
      <c r="H49" s="224"/>
      <c r="I49" s="224"/>
      <c r="J49" s="224"/>
    </row>
    <row r="50" spans="2:10">
      <c r="C50" s="211"/>
      <c r="D50" s="212" t="s">
        <v>47</v>
      </c>
    </row>
    <row r="51" spans="2:10">
      <c r="C51" s="211"/>
    </row>
    <row r="52" spans="2:10" ht="12.75" customHeight="1">
      <c r="B52" s="213" t="s">
        <v>48</v>
      </c>
      <c r="C52" s="214">
        <v>38595</v>
      </c>
      <c r="D52" s="223" t="s">
        <v>49</v>
      </c>
      <c r="E52" s="224"/>
      <c r="F52" s="224"/>
      <c r="G52" s="224"/>
      <c r="H52" s="224"/>
      <c r="I52" s="224"/>
      <c r="J52" s="224"/>
    </row>
    <row r="53" spans="2:10">
      <c r="C53" s="211"/>
    </row>
    <row r="54" spans="2:10">
      <c r="B54" s="213" t="s">
        <v>50</v>
      </c>
      <c r="C54" s="214">
        <v>38604</v>
      </c>
      <c r="D54" s="223" t="s">
        <v>51</v>
      </c>
      <c r="E54" s="224"/>
      <c r="F54" s="224"/>
      <c r="G54" s="224"/>
      <c r="H54" s="224"/>
      <c r="I54" s="224"/>
      <c r="J54" s="224"/>
    </row>
    <row r="55" spans="2:10">
      <c r="C55" s="215"/>
    </row>
    <row r="56" spans="2:10">
      <c r="B56" s="213" t="s">
        <v>52</v>
      </c>
      <c r="C56" s="214">
        <v>38609</v>
      </c>
      <c r="D56" s="223" t="s">
        <v>53</v>
      </c>
      <c r="E56" s="224"/>
      <c r="F56" s="224"/>
      <c r="G56" s="224"/>
      <c r="H56" s="224"/>
      <c r="I56" s="224"/>
      <c r="J56" s="224"/>
    </row>
    <row r="57" spans="2:10">
      <c r="C57" s="215"/>
    </row>
    <row r="58" spans="2:10">
      <c r="B58" s="213" t="s">
        <v>54</v>
      </c>
      <c r="C58" s="214">
        <v>38619</v>
      </c>
      <c r="D58" s="223" t="s">
        <v>55</v>
      </c>
      <c r="E58" s="224"/>
      <c r="F58" s="224"/>
      <c r="G58" s="224"/>
      <c r="H58" s="224"/>
      <c r="I58" s="224"/>
      <c r="J58" s="224"/>
    </row>
    <row r="59" spans="2:10" ht="25.5" customHeight="1">
      <c r="C59" s="215"/>
      <c r="D59" s="225" t="s">
        <v>56</v>
      </c>
      <c r="E59" s="225"/>
      <c r="F59" s="225"/>
      <c r="G59" s="225"/>
      <c r="H59" s="225"/>
      <c r="I59" s="225"/>
      <c r="J59" s="225"/>
    </row>
    <row r="60" spans="2:10">
      <c r="C60" s="215"/>
    </row>
    <row r="61" spans="2:10">
      <c r="B61" s="213" t="s">
        <v>57</v>
      </c>
      <c r="C61" s="214">
        <v>38877</v>
      </c>
      <c r="D61" s="223" t="s">
        <v>58</v>
      </c>
      <c r="E61" s="224"/>
      <c r="F61" s="224"/>
      <c r="G61" s="224"/>
      <c r="H61" s="224"/>
      <c r="I61" s="224"/>
      <c r="J61" s="224"/>
    </row>
    <row r="62" spans="2:10">
      <c r="C62" s="215"/>
      <c r="D62" s="225" t="s">
        <v>78</v>
      </c>
      <c r="E62" s="225"/>
      <c r="F62" s="225"/>
      <c r="G62" s="225"/>
      <c r="H62" s="225"/>
      <c r="I62" s="225"/>
      <c r="J62" s="225"/>
    </row>
    <row r="63" spans="2:10" ht="25.5" customHeight="1">
      <c r="C63" s="215"/>
      <c r="D63" s="225" t="s">
        <v>79</v>
      </c>
      <c r="E63" s="225"/>
      <c r="F63" s="225"/>
      <c r="G63" s="225"/>
      <c r="H63" s="225"/>
      <c r="I63" s="225"/>
      <c r="J63" s="225"/>
    </row>
    <row r="64" spans="2:10">
      <c r="C64" s="215"/>
    </row>
    <row r="65" spans="2:10" ht="12.75" customHeight="1">
      <c r="B65" s="213" t="s">
        <v>82</v>
      </c>
      <c r="C65" s="214">
        <v>38882</v>
      </c>
      <c r="D65" s="229" t="s">
        <v>80</v>
      </c>
      <c r="E65" s="229"/>
      <c r="F65" s="229"/>
      <c r="G65" s="229"/>
      <c r="H65" s="229"/>
      <c r="I65" s="229"/>
      <c r="J65" s="229"/>
    </row>
    <row r="66" spans="2:10">
      <c r="C66" s="215"/>
      <c r="D66" s="212" t="s">
        <v>81</v>
      </c>
    </row>
    <row r="67" spans="2:10">
      <c r="C67" s="215"/>
    </row>
    <row r="68" spans="2:10" ht="25.5" customHeight="1">
      <c r="B68" s="213" t="s">
        <v>84</v>
      </c>
      <c r="C68" s="214">
        <v>38902</v>
      </c>
      <c r="D68" s="225" t="s">
        <v>83</v>
      </c>
      <c r="E68" s="225"/>
      <c r="F68" s="225"/>
      <c r="G68" s="225"/>
      <c r="H68" s="225"/>
      <c r="I68" s="225"/>
      <c r="J68" s="225"/>
    </row>
    <row r="69" spans="2:10">
      <c r="C69" s="215"/>
    </row>
    <row r="70" spans="2:10" ht="25.5" customHeight="1">
      <c r="B70" s="213" t="s">
        <v>87</v>
      </c>
      <c r="C70" s="214">
        <v>39168</v>
      </c>
      <c r="D70" s="225" t="s">
        <v>88</v>
      </c>
      <c r="E70" s="226"/>
      <c r="F70" s="226"/>
      <c r="G70" s="226"/>
      <c r="H70" s="226"/>
      <c r="I70" s="226"/>
      <c r="J70" s="226"/>
    </row>
    <row r="71" spans="2:10">
      <c r="C71" s="215"/>
      <c r="D71" s="227" t="s">
        <v>89</v>
      </c>
      <c r="E71" s="228"/>
      <c r="F71" s="228"/>
      <c r="G71" s="228"/>
      <c r="H71" s="228"/>
      <c r="I71" s="228"/>
      <c r="J71" s="228"/>
    </row>
    <row r="72" spans="2:10">
      <c r="C72" s="215"/>
    </row>
    <row r="73" spans="2:10">
      <c r="B73" s="213" t="s">
        <v>90</v>
      </c>
      <c r="C73" s="214">
        <v>39379</v>
      </c>
      <c r="D73" s="225" t="s">
        <v>91</v>
      </c>
      <c r="E73" s="226"/>
      <c r="F73" s="226"/>
      <c r="G73" s="226"/>
      <c r="H73" s="226"/>
      <c r="I73" s="226"/>
      <c r="J73" s="226"/>
    </row>
    <row r="74" spans="2:10">
      <c r="C74" s="215"/>
      <c r="D74" s="212" t="s">
        <v>95</v>
      </c>
    </row>
    <row r="75" spans="2:10">
      <c r="C75" s="215"/>
      <c r="D75" s="212" t="s">
        <v>96</v>
      </c>
    </row>
    <row r="76" spans="2:10" ht="25.5" customHeight="1">
      <c r="C76" s="215"/>
      <c r="D76" s="225" t="s">
        <v>97</v>
      </c>
      <c r="E76" s="225"/>
      <c r="F76" s="225"/>
      <c r="G76" s="225"/>
      <c r="H76" s="225"/>
      <c r="I76" s="225"/>
      <c r="J76" s="225"/>
    </row>
    <row r="77" spans="2:10">
      <c r="C77" s="215"/>
    </row>
    <row r="78" spans="2:10">
      <c r="B78" s="213" t="s">
        <v>98</v>
      </c>
      <c r="C78" s="214">
        <v>39383</v>
      </c>
      <c r="D78" s="225" t="s">
        <v>99</v>
      </c>
      <c r="E78" s="226"/>
      <c r="F78" s="226"/>
      <c r="G78" s="226"/>
      <c r="H78" s="226"/>
      <c r="I78" s="226"/>
      <c r="J78" s="226"/>
    </row>
    <row r="79" spans="2:10">
      <c r="C79" s="215"/>
    </row>
    <row r="80" spans="2:10">
      <c r="B80" s="213" t="s">
        <v>112</v>
      </c>
      <c r="C80" s="214">
        <v>39734</v>
      </c>
      <c r="D80" s="225" t="s">
        <v>113</v>
      </c>
      <c r="E80" s="226"/>
      <c r="F80" s="226"/>
      <c r="G80" s="226"/>
      <c r="H80" s="226"/>
      <c r="I80" s="226"/>
      <c r="J80" s="226"/>
    </row>
    <row r="81" spans="2:10" ht="25.5" customHeight="1">
      <c r="D81" s="223" t="s">
        <v>114</v>
      </c>
      <c r="E81" s="224"/>
      <c r="F81" s="224"/>
      <c r="G81" s="224"/>
      <c r="H81" s="224"/>
      <c r="I81" s="224"/>
      <c r="J81" s="224"/>
    </row>
    <row r="83" spans="2:10" ht="25.5" customHeight="1">
      <c r="B83" s="213" t="s">
        <v>118</v>
      </c>
      <c r="C83" s="214">
        <v>39904</v>
      </c>
      <c r="D83" s="225" t="s">
        <v>119</v>
      </c>
      <c r="E83" s="226"/>
      <c r="F83" s="226"/>
      <c r="G83" s="226"/>
      <c r="H83" s="226"/>
      <c r="I83" s="226"/>
      <c r="J83" s="226"/>
    </row>
    <row r="85" spans="2:10">
      <c r="B85" s="213" t="s">
        <v>247</v>
      </c>
      <c r="C85" s="216">
        <v>42147</v>
      </c>
      <c r="D85" s="217" t="s">
        <v>255</v>
      </c>
    </row>
    <row r="87" spans="2:10">
      <c r="B87" s="213" t="s">
        <v>291</v>
      </c>
      <c r="C87" s="218">
        <v>42473</v>
      </c>
      <c r="D87" s="217" t="s">
        <v>289</v>
      </c>
    </row>
    <row r="88" spans="2:10">
      <c r="D88" s="217" t="s">
        <v>290</v>
      </c>
    </row>
    <row r="89" spans="2:10">
      <c r="D89" s="217" t="s">
        <v>292</v>
      </c>
    </row>
    <row r="90" spans="2:10">
      <c r="D90" s="217" t="s">
        <v>308</v>
      </c>
    </row>
    <row r="92" spans="2:10">
      <c r="B92" s="213" t="s">
        <v>309</v>
      </c>
      <c r="C92" s="216">
        <v>42558</v>
      </c>
      <c r="D92" s="217" t="s">
        <v>310</v>
      </c>
    </row>
    <row r="93" spans="2:10">
      <c r="D93" s="217" t="s">
        <v>311</v>
      </c>
    </row>
    <row r="95" spans="2:10">
      <c r="B95" s="213" t="s">
        <v>313</v>
      </c>
      <c r="C95" s="218">
        <v>42709</v>
      </c>
      <c r="D95" s="217" t="s">
        <v>333</v>
      </c>
    </row>
    <row r="96" spans="2:10">
      <c r="D96" s="217" t="s">
        <v>420</v>
      </c>
    </row>
    <row r="97" spans="2:6">
      <c r="D97" s="217" t="s">
        <v>314</v>
      </c>
    </row>
    <row r="99" spans="2:6">
      <c r="B99" s="213" t="s">
        <v>421</v>
      </c>
      <c r="C99" s="218">
        <v>42711</v>
      </c>
      <c r="D99" s="217" t="s">
        <v>422</v>
      </c>
    </row>
    <row r="101" spans="2:6">
      <c r="B101" s="213" t="s">
        <v>424</v>
      </c>
      <c r="C101" s="218">
        <v>42745</v>
      </c>
      <c r="D101" s="217" t="s">
        <v>425</v>
      </c>
    </row>
    <row r="103" spans="2:6">
      <c r="B103" s="213" t="s">
        <v>426</v>
      </c>
      <c r="C103" s="218">
        <v>42853</v>
      </c>
      <c r="D103" s="217" t="s">
        <v>427</v>
      </c>
    </row>
    <row r="104" spans="2:6">
      <c r="D104" s="221" t="s">
        <v>433</v>
      </c>
    </row>
    <row r="106" spans="2:6">
      <c r="B106" s="222" t="s">
        <v>435</v>
      </c>
      <c r="C106" s="218">
        <v>43293</v>
      </c>
      <c r="D106" s="220" t="s">
        <v>432</v>
      </c>
      <c r="E106" s="219"/>
      <c r="F106" s="219"/>
    </row>
    <row r="107" spans="2:6">
      <c r="D107" s="220" t="s">
        <v>434</v>
      </c>
    </row>
    <row r="108" spans="2:6">
      <c r="D108" s="220" t="s">
        <v>436</v>
      </c>
    </row>
  </sheetData>
  <sheetProtection algorithmName="SHA-512" hashValue="5s4o3xsns+wz2k89kTJKw/xoJF0JSHeH4qE7ZP5hJa6ZPlouyPzUu33J9Aw9DeuWx8zdtvdj4kfmV+1bUShjcw==" saltValue="BTJyU9oONGvpgQFEDPmQ+w==" spinCount="100000" sheet="1" selectLockedCells="1"/>
  <mergeCells count="55">
    <mergeCell ref="A25:J25"/>
    <mergeCell ref="B34:J34"/>
    <mergeCell ref="B31:J31"/>
    <mergeCell ref="B32:J32"/>
    <mergeCell ref="A33:J33"/>
    <mergeCell ref="D30:F30"/>
    <mergeCell ref="B30:C30"/>
    <mergeCell ref="C23:F23"/>
    <mergeCell ref="B29:J29"/>
    <mergeCell ref="A1:J1"/>
    <mergeCell ref="B8:J8"/>
    <mergeCell ref="A3:E3"/>
    <mergeCell ref="A5:E5"/>
    <mergeCell ref="A9:J9"/>
    <mergeCell ref="B12:J12"/>
    <mergeCell ref="A7:J7"/>
    <mergeCell ref="B16:J16"/>
    <mergeCell ref="B10:J10"/>
    <mergeCell ref="B18:J18"/>
    <mergeCell ref="A13:J13"/>
    <mergeCell ref="B14:J14"/>
    <mergeCell ref="A15:J15"/>
    <mergeCell ref="B28:J28"/>
    <mergeCell ref="D62:J62"/>
    <mergeCell ref="D52:J52"/>
    <mergeCell ref="A35:J35"/>
    <mergeCell ref="D49:J49"/>
    <mergeCell ref="A11:J11"/>
    <mergeCell ref="B36:J36"/>
    <mergeCell ref="B37:J37"/>
    <mergeCell ref="A27:J27"/>
    <mergeCell ref="A17:J17"/>
    <mergeCell ref="A19:J19"/>
    <mergeCell ref="B22:J22"/>
    <mergeCell ref="B24:J24"/>
    <mergeCell ref="D47:J47"/>
    <mergeCell ref="A39:J39"/>
    <mergeCell ref="B26:J26"/>
    <mergeCell ref="B20:J20"/>
    <mergeCell ref="D54:J54"/>
    <mergeCell ref="D61:J61"/>
    <mergeCell ref="D58:J58"/>
    <mergeCell ref="D56:J56"/>
    <mergeCell ref="D83:J83"/>
    <mergeCell ref="D80:J80"/>
    <mergeCell ref="D78:J78"/>
    <mergeCell ref="D70:J70"/>
    <mergeCell ref="D71:J71"/>
    <mergeCell ref="D65:J65"/>
    <mergeCell ref="D76:J76"/>
    <mergeCell ref="D81:J81"/>
    <mergeCell ref="D59:J59"/>
    <mergeCell ref="D73:J73"/>
    <mergeCell ref="D68:J68"/>
    <mergeCell ref="D63:J63"/>
  </mergeCells>
  <phoneticPr fontId="2" type="noConversion"/>
  <hyperlinks>
    <hyperlink ref="B34" r:id="rId1"/>
    <hyperlink ref="D30" r:id="rId2"/>
    <hyperlink ref="B38" r:id="rId3" display="fsteele@houston.rr.com"/>
    <hyperlink ref="C23" r:id="rId4"/>
  </hyperlinks>
  <pageMargins left="0.75" right="0.75" top="1" bottom="1" header="0.5" footer="0.5"/>
  <pageSetup scale="98" orientation="portrait" horizontalDpi="4294967293" r:id="rId5"/>
  <headerFooter alignWithMargins="0">
    <oddHeader xml:space="preserve">&amp;C&amp;"Arial,Bold"&amp;14TigerTrax&amp;12
&amp;10Version 1.16
for the Tiger Book (c)2001&amp;"Arial,Regular"
</oddHeader>
  </headerFooter>
  <rowBreaks count="2" manualBreakCount="2">
    <brk id="26" max="9" man="1"/>
    <brk id="64" max="9"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41"/>
  <sheetViews>
    <sheetView showGridLines="0" workbookViewId="0">
      <pane xSplit="4" ySplit="4" topLeftCell="E5" activePane="bottomRight" state="frozen"/>
      <selection pane="topRight" activeCell="E1" sqref="E1"/>
      <selection pane="bottomLeft" activeCell="A5" sqref="A5"/>
      <selection pane="bottomRight" activeCell="E6" sqref="E6"/>
    </sheetView>
  </sheetViews>
  <sheetFormatPr defaultColWidth="9.140625" defaultRowHeight="12.75"/>
  <cols>
    <col min="1" max="2" width="3.28515625" style="153" customWidth="1"/>
    <col min="3" max="4" width="16.42578125" style="153" customWidth="1"/>
    <col min="5" max="24" width="3.7109375" style="153" customWidth="1"/>
    <col min="25" max="25" width="3.140625" style="153" customWidth="1"/>
    <col min="26" max="16384" width="9.140625" style="153"/>
  </cols>
  <sheetData>
    <row r="1" spans="1:25" ht="15.75" customHeight="1">
      <c r="A1" s="325" t="s">
        <v>411</v>
      </c>
      <c r="B1" s="151"/>
      <c r="C1" s="152" t="s">
        <v>1</v>
      </c>
      <c r="D1" s="149" t="str">
        <f>Instructions!F3</f>
        <v xml:space="preserve"> </v>
      </c>
      <c r="E1" s="243" t="str">
        <f ca="1">'Scout 1'!$A1</f>
        <v>Scout 1</v>
      </c>
      <c r="F1" s="243" t="str">
        <f ca="1">'Scout 2'!$A1</f>
        <v>Scout 2</v>
      </c>
      <c r="G1" s="243" t="str">
        <f ca="1">'Scout 3'!$A1</f>
        <v>Scout 3</v>
      </c>
      <c r="H1" s="243" t="str">
        <f ca="1">'Scout 4'!$A1</f>
        <v>Scout 4</v>
      </c>
      <c r="I1" s="243" t="str">
        <f ca="1">'Scout 5'!$A1</f>
        <v>Scout 5</v>
      </c>
      <c r="J1" s="243" t="str">
        <f ca="1">'Scout 6'!$A1</f>
        <v>Scout 6</v>
      </c>
      <c r="K1" s="243" t="str">
        <f ca="1">'Scout 7'!$A1</f>
        <v>Scout 7</v>
      </c>
      <c r="L1" s="243" t="str">
        <f ca="1">'Scout 8'!$A1</f>
        <v>Scout 8</v>
      </c>
      <c r="M1" s="243" t="str">
        <f ca="1">'Scout 9'!$A1</f>
        <v>Scout 9</v>
      </c>
      <c r="N1" s="243" t="str">
        <f ca="1">'Scout 10'!$A1</f>
        <v>Scout 10</v>
      </c>
      <c r="O1" s="243" t="str">
        <f ca="1">'Scout 11'!$A1</f>
        <v>Scout 11</v>
      </c>
      <c r="P1" s="243" t="str">
        <f ca="1">'Scout 12'!$A1</f>
        <v>Scout 12</v>
      </c>
      <c r="Q1" s="243" t="str">
        <f ca="1">'Scout 13'!$A1</f>
        <v>Scout 13</v>
      </c>
      <c r="R1" s="243" t="str">
        <f ca="1">'Scout 14'!$A1</f>
        <v>Scout 14</v>
      </c>
      <c r="S1" s="243" t="str">
        <f ca="1">'Scout 15'!$A1</f>
        <v>Scout 15</v>
      </c>
      <c r="T1" s="255" t="str">
        <f ca="1">'Scout 16'!$A1</f>
        <v>Scout 16</v>
      </c>
      <c r="U1" s="255" t="str">
        <f ca="1">'Scout 17'!$A1</f>
        <v>Scout 17</v>
      </c>
      <c r="V1" s="255" t="str">
        <f ca="1">'Scout 18'!$A1</f>
        <v>Scout 18</v>
      </c>
      <c r="W1" s="255" t="str">
        <f ca="1">'Scout 19'!$A1</f>
        <v>Scout 19</v>
      </c>
      <c r="X1" s="255" t="str">
        <f ca="1">'Scout 20'!$A1</f>
        <v>Scout 20</v>
      </c>
      <c r="Y1" s="325" t="str">
        <f>A1</f>
        <v>Tiger Shooting Awards    Tiger Shooting Awards    Tiger Shooting Awards    Tiger Shooting Awards</v>
      </c>
    </row>
    <row r="2" spans="1:25">
      <c r="A2" s="325"/>
      <c r="B2" s="154"/>
      <c r="C2" s="155" t="s">
        <v>2</v>
      </c>
      <c r="D2" s="150" t="str">
        <f>Instructions!F5</f>
        <v xml:space="preserve"> </v>
      </c>
      <c r="E2" s="256"/>
      <c r="F2" s="256"/>
      <c r="G2" s="256"/>
      <c r="H2" s="256"/>
      <c r="I2" s="256"/>
      <c r="J2" s="256"/>
      <c r="K2" s="256"/>
      <c r="L2" s="256"/>
      <c r="M2" s="256"/>
      <c r="N2" s="256"/>
      <c r="O2" s="256"/>
      <c r="P2" s="256"/>
      <c r="Q2" s="256"/>
      <c r="R2" s="256"/>
      <c r="S2" s="256"/>
      <c r="T2" s="256"/>
      <c r="U2" s="256"/>
      <c r="V2" s="256"/>
      <c r="W2" s="256"/>
      <c r="X2" s="256"/>
      <c r="Y2" s="325"/>
    </row>
    <row r="3" spans="1:25">
      <c r="A3" s="325"/>
      <c r="B3" s="156"/>
      <c r="C3" s="157"/>
      <c r="D3" s="158"/>
      <c r="E3" s="256"/>
      <c r="F3" s="256"/>
      <c r="G3" s="256"/>
      <c r="H3" s="256"/>
      <c r="I3" s="256"/>
      <c r="J3" s="256"/>
      <c r="K3" s="256"/>
      <c r="L3" s="256"/>
      <c r="M3" s="256"/>
      <c r="N3" s="256"/>
      <c r="O3" s="256"/>
      <c r="P3" s="256"/>
      <c r="Q3" s="256"/>
      <c r="R3" s="256"/>
      <c r="S3" s="256"/>
      <c r="T3" s="256"/>
      <c r="U3" s="256"/>
      <c r="V3" s="256"/>
      <c r="W3" s="256"/>
      <c r="X3" s="256"/>
      <c r="Y3" s="325"/>
    </row>
    <row r="4" spans="1:25">
      <c r="A4" s="325"/>
      <c r="B4" s="159" t="s">
        <v>383</v>
      </c>
      <c r="C4" s="160"/>
      <c r="D4" s="161"/>
      <c r="E4" s="245"/>
      <c r="F4" s="245"/>
      <c r="G4" s="245"/>
      <c r="H4" s="245"/>
      <c r="I4" s="245"/>
      <c r="J4" s="245"/>
      <c r="K4" s="245"/>
      <c r="L4" s="245"/>
      <c r="M4" s="245"/>
      <c r="N4" s="245"/>
      <c r="O4" s="245"/>
      <c r="P4" s="245"/>
      <c r="Q4" s="245"/>
      <c r="R4" s="245"/>
      <c r="S4" s="245"/>
      <c r="T4" s="257"/>
      <c r="U4" s="257"/>
      <c r="V4" s="257"/>
      <c r="W4" s="257"/>
      <c r="X4" s="257"/>
      <c r="Y4" s="325"/>
    </row>
    <row r="5" spans="1:25" ht="22.5" customHeight="1">
      <c r="A5" s="325"/>
      <c r="C5" s="326" t="s">
        <v>384</v>
      </c>
      <c r="D5" s="326"/>
      <c r="Y5" s="325"/>
    </row>
    <row r="6" spans="1:25">
      <c r="A6" s="325"/>
      <c r="B6" s="162">
        <v>1</v>
      </c>
      <c r="C6" s="317" t="s">
        <v>385</v>
      </c>
      <c r="D6" s="318"/>
      <c r="E6" s="163"/>
      <c r="F6" s="163"/>
      <c r="G6" s="163"/>
      <c r="H6" s="163"/>
      <c r="I6" s="163"/>
      <c r="J6" s="163"/>
      <c r="K6" s="163"/>
      <c r="L6" s="163"/>
      <c r="M6" s="163"/>
      <c r="N6" s="163"/>
      <c r="O6" s="163"/>
      <c r="P6" s="163"/>
      <c r="Q6" s="163"/>
      <c r="R6" s="163"/>
      <c r="S6" s="163"/>
      <c r="T6" s="163"/>
      <c r="U6" s="163"/>
      <c r="V6" s="163"/>
      <c r="W6" s="163"/>
      <c r="X6" s="163"/>
      <c r="Y6" s="325"/>
    </row>
    <row r="7" spans="1:25">
      <c r="A7" s="325"/>
      <c r="B7" s="162">
        <v>2</v>
      </c>
      <c r="C7" s="317" t="s">
        <v>386</v>
      </c>
      <c r="D7" s="318"/>
      <c r="E7" s="163"/>
      <c r="F7" s="163"/>
      <c r="G7" s="163"/>
      <c r="H7" s="163"/>
      <c r="I7" s="163"/>
      <c r="J7" s="163"/>
      <c r="K7" s="163"/>
      <c r="L7" s="163"/>
      <c r="M7" s="163"/>
      <c r="N7" s="163"/>
      <c r="O7" s="163"/>
      <c r="P7" s="163"/>
      <c r="Q7" s="163"/>
      <c r="R7" s="163"/>
      <c r="S7" s="163"/>
      <c r="T7" s="163"/>
      <c r="U7" s="163"/>
      <c r="V7" s="163"/>
      <c r="W7" s="163"/>
      <c r="X7" s="163"/>
      <c r="Y7" s="325"/>
    </row>
    <row r="8" spans="1:25">
      <c r="A8" s="325"/>
      <c r="B8" s="162">
        <v>3</v>
      </c>
      <c r="C8" s="317" t="s">
        <v>387</v>
      </c>
      <c r="D8" s="318"/>
      <c r="E8" s="163"/>
      <c r="F8" s="163"/>
      <c r="G8" s="163"/>
      <c r="H8" s="163"/>
      <c r="I8" s="163"/>
      <c r="J8" s="163"/>
      <c r="K8" s="163"/>
      <c r="L8" s="163"/>
      <c r="M8" s="163"/>
      <c r="N8" s="163"/>
      <c r="O8" s="163"/>
      <c r="P8" s="163"/>
      <c r="Q8" s="163"/>
      <c r="R8" s="163"/>
      <c r="S8" s="163"/>
      <c r="T8" s="163"/>
      <c r="U8" s="163"/>
      <c r="V8" s="163"/>
      <c r="W8" s="163"/>
      <c r="X8" s="163"/>
      <c r="Y8" s="325"/>
    </row>
    <row r="9" spans="1:25" ht="13.5" thickBot="1">
      <c r="A9" s="325"/>
      <c r="B9" s="162">
        <v>4</v>
      </c>
      <c r="C9" s="317" t="s">
        <v>388</v>
      </c>
      <c r="D9" s="318"/>
      <c r="E9" s="163"/>
      <c r="F9" s="163"/>
      <c r="G9" s="163"/>
      <c r="H9" s="163"/>
      <c r="I9" s="163"/>
      <c r="J9" s="163"/>
      <c r="K9" s="163"/>
      <c r="L9" s="163"/>
      <c r="M9" s="163"/>
      <c r="N9" s="163"/>
      <c r="O9" s="163"/>
      <c r="P9" s="163"/>
      <c r="Q9" s="163"/>
      <c r="R9" s="163"/>
      <c r="S9" s="163"/>
      <c r="T9" s="163"/>
      <c r="U9" s="163"/>
      <c r="V9" s="163"/>
      <c r="W9" s="163"/>
      <c r="X9" s="163"/>
      <c r="Y9" s="325"/>
    </row>
    <row r="10" spans="1:25" ht="13.5" thickBot="1">
      <c r="A10" s="325"/>
      <c r="C10" s="319" t="s">
        <v>123</v>
      </c>
      <c r="D10" s="320"/>
      <c r="E10" s="164" t="str">
        <f>IF(SUMPRODUCT(ISTEXT(E6:E9)*1)=4, "C", IF(SUMPRODUCT(ISTEXT(E6:E9)*1)&gt;0, (SUMPRODUCT(ISTEXT(E6:E9)*1))/4*100, ""))</f>
        <v/>
      </c>
      <c r="F10" s="164" t="str">
        <f t="shared" ref="F10:X10" si="0">IF(SUMPRODUCT(ISTEXT(F6:F9)*1)=4, "C", IF(SUMPRODUCT(ISTEXT(F6:F9)*1)&gt;0, (SUMPRODUCT(ISTEXT(F6:F9)*1))/4*100, ""))</f>
        <v/>
      </c>
      <c r="G10" s="164" t="str">
        <f t="shared" si="0"/>
        <v/>
      </c>
      <c r="H10" s="164" t="str">
        <f t="shared" si="0"/>
        <v/>
      </c>
      <c r="I10" s="164" t="str">
        <f t="shared" si="0"/>
        <v/>
      </c>
      <c r="J10" s="164" t="str">
        <f t="shared" si="0"/>
        <v/>
      </c>
      <c r="K10" s="164" t="str">
        <f t="shared" si="0"/>
        <v/>
      </c>
      <c r="L10" s="164" t="str">
        <f t="shared" si="0"/>
        <v/>
      </c>
      <c r="M10" s="164" t="str">
        <f t="shared" si="0"/>
        <v/>
      </c>
      <c r="N10" s="164" t="str">
        <f t="shared" si="0"/>
        <v/>
      </c>
      <c r="O10" s="164" t="str">
        <f t="shared" si="0"/>
        <v/>
      </c>
      <c r="P10" s="164" t="str">
        <f t="shared" si="0"/>
        <v/>
      </c>
      <c r="Q10" s="164" t="str">
        <f t="shared" si="0"/>
        <v/>
      </c>
      <c r="R10" s="164" t="str">
        <f t="shared" si="0"/>
        <v/>
      </c>
      <c r="S10" s="164" t="str">
        <f t="shared" si="0"/>
        <v/>
      </c>
      <c r="T10" s="164" t="str">
        <f t="shared" si="0"/>
        <v/>
      </c>
      <c r="U10" s="164" t="str">
        <f t="shared" si="0"/>
        <v/>
      </c>
      <c r="V10" s="164" t="str">
        <f t="shared" si="0"/>
        <v/>
      </c>
      <c r="W10" s="164" t="str">
        <f t="shared" si="0"/>
        <v/>
      </c>
      <c r="X10" s="164" t="str">
        <f t="shared" si="0"/>
        <v/>
      </c>
      <c r="Y10" s="325"/>
    </row>
    <row r="11" spans="1:25" ht="22.5" customHeight="1">
      <c r="A11" s="325"/>
      <c r="B11" s="165"/>
      <c r="C11" s="321" t="s">
        <v>389</v>
      </c>
      <c r="D11" s="321"/>
      <c r="E11" s="322"/>
      <c r="F11" s="323"/>
      <c r="G11" s="323"/>
      <c r="H11" s="323"/>
      <c r="I11" s="323"/>
      <c r="J11" s="323"/>
      <c r="K11" s="323"/>
      <c r="L11" s="323"/>
      <c r="M11" s="323"/>
      <c r="N11" s="323"/>
      <c r="O11" s="323"/>
      <c r="P11" s="323"/>
      <c r="Q11" s="323"/>
      <c r="R11" s="323"/>
      <c r="S11" s="323"/>
      <c r="T11" s="323"/>
      <c r="U11" s="323"/>
      <c r="V11" s="323"/>
      <c r="W11" s="323"/>
      <c r="X11" s="323"/>
      <c r="Y11" s="325"/>
    </row>
    <row r="12" spans="1:25">
      <c r="A12" s="325"/>
      <c r="B12" s="162">
        <v>1</v>
      </c>
      <c r="C12" s="317" t="s">
        <v>390</v>
      </c>
      <c r="D12" s="318"/>
      <c r="E12" s="166" t="str">
        <f>E10</f>
        <v/>
      </c>
      <c r="F12" s="166" t="str">
        <f t="shared" ref="F12:X12" si="1">F10</f>
        <v/>
      </c>
      <c r="G12" s="166" t="str">
        <f t="shared" si="1"/>
        <v/>
      </c>
      <c r="H12" s="166" t="str">
        <f t="shared" si="1"/>
        <v/>
      </c>
      <c r="I12" s="166" t="str">
        <f t="shared" si="1"/>
        <v/>
      </c>
      <c r="J12" s="166" t="str">
        <f t="shared" si="1"/>
        <v/>
      </c>
      <c r="K12" s="166" t="str">
        <f t="shared" si="1"/>
        <v/>
      </c>
      <c r="L12" s="166" t="str">
        <f t="shared" si="1"/>
        <v/>
      </c>
      <c r="M12" s="166" t="str">
        <f t="shared" si="1"/>
        <v/>
      </c>
      <c r="N12" s="166" t="str">
        <f t="shared" si="1"/>
        <v/>
      </c>
      <c r="O12" s="166" t="str">
        <f t="shared" si="1"/>
        <v/>
      </c>
      <c r="P12" s="166" t="str">
        <f t="shared" si="1"/>
        <v/>
      </c>
      <c r="Q12" s="166" t="str">
        <f t="shared" si="1"/>
        <v/>
      </c>
      <c r="R12" s="166" t="str">
        <f t="shared" si="1"/>
        <v/>
      </c>
      <c r="S12" s="166" t="str">
        <f t="shared" si="1"/>
        <v/>
      </c>
      <c r="T12" s="166" t="str">
        <f t="shared" si="1"/>
        <v/>
      </c>
      <c r="U12" s="166" t="str">
        <f t="shared" si="1"/>
        <v/>
      </c>
      <c r="V12" s="166" t="str">
        <f t="shared" si="1"/>
        <v/>
      </c>
      <c r="W12" s="166" t="str">
        <f t="shared" si="1"/>
        <v/>
      </c>
      <c r="X12" s="166" t="str">
        <f t="shared" si="1"/>
        <v/>
      </c>
      <c r="Y12" s="325"/>
    </row>
    <row r="13" spans="1:25">
      <c r="A13" s="325"/>
      <c r="B13" s="167" t="s">
        <v>391</v>
      </c>
      <c r="C13" s="317" t="s">
        <v>392</v>
      </c>
      <c r="D13" s="318"/>
      <c r="E13" s="163"/>
      <c r="F13" s="163"/>
      <c r="G13" s="163"/>
      <c r="H13" s="163"/>
      <c r="I13" s="163"/>
      <c r="J13" s="163"/>
      <c r="K13" s="163"/>
      <c r="L13" s="163"/>
      <c r="M13" s="163"/>
      <c r="N13" s="163"/>
      <c r="O13" s="163"/>
      <c r="P13" s="163"/>
      <c r="Q13" s="163"/>
      <c r="R13" s="163"/>
      <c r="S13" s="163"/>
      <c r="T13" s="163"/>
      <c r="U13" s="163"/>
      <c r="V13" s="163"/>
      <c r="W13" s="163"/>
      <c r="X13" s="163"/>
      <c r="Y13" s="325"/>
    </row>
    <row r="14" spans="1:25">
      <c r="A14" s="325"/>
      <c r="B14" s="167" t="s">
        <v>393</v>
      </c>
      <c r="C14" s="324" t="s">
        <v>412</v>
      </c>
      <c r="D14" s="324"/>
      <c r="E14" s="163"/>
      <c r="F14" s="163"/>
      <c r="G14" s="163"/>
      <c r="H14" s="163"/>
      <c r="I14" s="163"/>
      <c r="J14" s="163"/>
      <c r="K14" s="163"/>
      <c r="L14" s="163"/>
      <c r="M14" s="163"/>
      <c r="N14" s="163"/>
      <c r="O14" s="163"/>
      <c r="P14" s="163"/>
      <c r="Q14" s="163"/>
      <c r="R14" s="163"/>
      <c r="S14" s="163"/>
      <c r="T14" s="163"/>
      <c r="U14" s="163"/>
      <c r="V14" s="163"/>
      <c r="W14" s="163"/>
      <c r="X14" s="163"/>
      <c r="Y14" s="325"/>
    </row>
    <row r="15" spans="1:25" ht="13.5" thickBot="1">
      <c r="A15" s="325"/>
      <c r="B15" s="167" t="s">
        <v>394</v>
      </c>
      <c r="C15" s="317" t="s">
        <v>395</v>
      </c>
      <c r="D15" s="318"/>
      <c r="E15" s="163"/>
      <c r="F15" s="163"/>
      <c r="G15" s="163"/>
      <c r="H15" s="163"/>
      <c r="I15" s="163"/>
      <c r="J15" s="163"/>
      <c r="K15" s="163"/>
      <c r="L15" s="163"/>
      <c r="M15" s="163"/>
      <c r="N15" s="163"/>
      <c r="O15" s="163"/>
      <c r="P15" s="163"/>
      <c r="Q15" s="163"/>
      <c r="R15" s="163"/>
      <c r="S15" s="163"/>
      <c r="T15" s="163"/>
      <c r="U15" s="163"/>
      <c r="V15" s="163"/>
      <c r="W15" s="163"/>
      <c r="X15" s="163"/>
      <c r="Y15" s="325"/>
    </row>
    <row r="16" spans="1:25" ht="13.5" thickBot="1">
      <c r="A16" s="325"/>
      <c r="C16" s="319" t="s">
        <v>123</v>
      </c>
      <c r="D16" s="320"/>
      <c r="E16" s="164" t="str">
        <f>IF(SUMPRODUCT(ISTEXT(E13:E15)*1)+COUNTIF(E12,"C")=4, "C", IF(SUMPRODUCT(ISTEXT(E13:E15)*1)+COUNTIF(E12,"C")&gt;0, (SUMPRODUCT(ISTEXT(E13:E15)*1)+COUNTIF(E12,"C"))/4*100, ""))</f>
        <v/>
      </c>
      <c r="F16" s="164" t="str">
        <f t="shared" ref="F16:X16" si="2">IF(SUMPRODUCT(ISTEXT(F13:F15)*1)+COUNTIF(F12,"C")=4, "C", IF(SUMPRODUCT(ISTEXT(F13:F15)*1)+COUNTIF(F12,"C")&gt;0, (SUMPRODUCT(ISTEXT(F13:F15)*1)+COUNTIF(F12,"C"))/4*100, ""))</f>
        <v/>
      </c>
      <c r="G16" s="164" t="str">
        <f t="shared" si="2"/>
        <v/>
      </c>
      <c r="H16" s="164" t="str">
        <f t="shared" si="2"/>
        <v/>
      </c>
      <c r="I16" s="164" t="str">
        <f t="shared" si="2"/>
        <v/>
      </c>
      <c r="J16" s="164" t="str">
        <f t="shared" si="2"/>
        <v/>
      </c>
      <c r="K16" s="164" t="str">
        <f t="shared" si="2"/>
        <v/>
      </c>
      <c r="L16" s="164" t="str">
        <f t="shared" si="2"/>
        <v/>
      </c>
      <c r="M16" s="164" t="str">
        <f t="shared" si="2"/>
        <v/>
      </c>
      <c r="N16" s="164" t="str">
        <f t="shared" si="2"/>
        <v/>
      </c>
      <c r="O16" s="164" t="str">
        <f t="shared" si="2"/>
        <v/>
      </c>
      <c r="P16" s="164" t="str">
        <f t="shared" si="2"/>
        <v/>
      </c>
      <c r="Q16" s="164" t="str">
        <f t="shared" si="2"/>
        <v/>
      </c>
      <c r="R16" s="164" t="str">
        <f t="shared" si="2"/>
        <v/>
      </c>
      <c r="S16" s="164" t="str">
        <f t="shared" si="2"/>
        <v/>
      </c>
      <c r="T16" s="164" t="str">
        <f t="shared" si="2"/>
        <v/>
      </c>
      <c r="U16" s="164" t="str">
        <f t="shared" si="2"/>
        <v/>
      </c>
      <c r="V16" s="164" t="str">
        <f t="shared" si="2"/>
        <v/>
      </c>
      <c r="W16" s="164" t="str">
        <f t="shared" si="2"/>
        <v/>
      </c>
      <c r="X16" s="164" t="str">
        <f t="shared" si="2"/>
        <v/>
      </c>
      <c r="Y16" s="325"/>
    </row>
    <row r="17" spans="1:25" ht="22.5" customHeight="1">
      <c r="A17" s="325"/>
      <c r="B17" s="165"/>
      <c r="C17" s="321" t="s">
        <v>396</v>
      </c>
      <c r="D17" s="321"/>
      <c r="E17" s="322"/>
      <c r="F17" s="323"/>
      <c r="G17" s="323"/>
      <c r="H17" s="323"/>
      <c r="I17" s="323"/>
      <c r="J17" s="323"/>
      <c r="K17" s="323"/>
      <c r="L17" s="323"/>
      <c r="M17" s="323"/>
      <c r="N17" s="323"/>
      <c r="O17" s="323"/>
      <c r="P17" s="323"/>
      <c r="Q17" s="323"/>
      <c r="R17" s="323"/>
      <c r="S17" s="323"/>
      <c r="T17" s="323"/>
      <c r="U17" s="323"/>
      <c r="V17" s="323"/>
      <c r="W17" s="323"/>
      <c r="X17" s="323"/>
      <c r="Y17" s="325"/>
    </row>
    <row r="18" spans="1:25">
      <c r="A18" s="325"/>
      <c r="B18" s="162">
        <v>1</v>
      </c>
      <c r="C18" s="317" t="s">
        <v>397</v>
      </c>
      <c r="D18" s="318"/>
      <c r="E18" s="163"/>
      <c r="F18" s="163"/>
      <c r="G18" s="163"/>
      <c r="H18" s="163"/>
      <c r="I18" s="163"/>
      <c r="J18" s="163"/>
      <c r="K18" s="163"/>
      <c r="L18" s="163"/>
      <c r="M18" s="163"/>
      <c r="N18" s="163"/>
      <c r="O18" s="163"/>
      <c r="P18" s="163"/>
      <c r="Q18" s="163"/>
      <c r="R18" s="163"/>
      <c r="S18" s="163"/>
      <c r="T18" s="163"/>
      <c r="U18" s="163"/>
      <c r="V18" s="163"/>
      <c r="W18" s="163"/>
      <c r="X18" s="163"/>
      <c r="Y18" s="325"/>
    </row>
    <row r="19" spans="1:25">
      <c r="A19" s="325"/>
      <c r="B19" s="162">
        <v>2</v>
      </c>
      <c r="C19" s="317" t="s">
        <v>398</v>
      </c>
      <c r="D19" s="318"/>
      <c r="E19" s="163"/>
      <c r="F19" s="163"/>
      <c r="G19" s="163"/>
      <c r="H19" s="163"/>
      <c r="I19" s="163"/>
      <c r="J19" s="163"/>
      <c r="K19" s="163"/>
      <c r="L19" s="163"/>
      <c r="M19" s="163"/>
      <c r="N19" s="163"/>
      <c r="O19" s="163"/>
      <c r="P19" s="163"/>
      <c r="Q19" s="163"/>
      <c r="R19" s="163"/>
      <c r="S19" s="163"/>
      <c r="T19" s="163"/>
      <c r="U19" s="163"/>
      <c r="V19" s="163"/>
      <c r="W19" s="163"/>
      <c r="X19" s="163"/>
      <c r="Y19" s="325"/>
    </row>
    <row r="20" spans="1:25">
      <c r="A20" s="325"/>
      <c r="B20" s="162">
        <v>3</v>
      </c>
      <c r="C20" s="324" t="s">
        <v>399</v>
      </c>
      <c r="D20" s="324"/>
      <c r="E20" s="163"/>
      <c r="F20" s="163"/>
      <c r="G20" s="163"/>
      <c r="H20" s="163"/>
      <c r="I20" s="163"/>
      <c r="J20" s="163"/>
      <c r="K20" s="163"/>
      <c r="L20" s="163"/>
      <c r="M20" s="163"/>
      <c r="N20" s="163"/>
      <c r="O20" s="163"/>
      <c r="P20" s="163"/>
      <c r="Q20" s="163"/>
      <c r="R20" s="163"/>
      <c r="S20" s="163"/>
      <c r="T20" s="163"/>
      <c r="U20" s="163"/>
      <c r="V20" s="163"/>
      <c r="W20" s="163"/>
      <c r="X20" s="163"/>
      <c r="Y20" s="325"/>
    </row>
    <row r="21" spans="1:25">
      <c r="A21" s="325"/>
      <c r="B21" s="162">
        <v>4</v>
      </c>
      <c r="C21" s="317" t="s">
        <v>400</v>
      </c>
      <c r="D21" s="318"/>
      <c r="E21" s="163"/>
      <c r="F21" s="163"/>
      <c r="G21" s="163"/>
      <c r="H21" s="163"/>
      <c r="I21" s="163"/>
      <c r="J21" s="163"/>
      <c r="K21" s="163"/>
      <c r="L21" s="163"/>
      <c r="M21" s="163"/>
      <c r="N21" s="163"/>
      <c r="O21" s="163"/>
      <c r="P21" s="163"/>
      <c r="Q21" s="163"/>
      <c r="R21" s="163"/>
      <c r="S21" s="163"/>
      <c r="T21" s="163"/>
      <c r="U21" s="163"/>
      <c r="V21" s="163"/>
      <c r="W21" s="163"/>
      <c r="X21" s="163"/>
      <c r="Y21" s="325"/>
    </row>
    <row r="22" spans="1:25" ht="13.5" thickBot="1">
      <c r="A22" s="325"/>
      <c r="B22" s="162">
        <v>5</v>
      </c>
      <c r="C22" s="317" t="s">
        <v>401</v>
      </c>
      <c r="D22" s="318"/>
      <c r="E22" s="163"/>
      <c r="F22" s="163"/>
      <c r="G22" s="163"/>
      <c r="H22" s="163"/>
      <c r="I22" s="163"/>
      <c r="J22" s="163"/>
      <c r="K22" s="163"/>
      <c r="L22" s="163"/>
      <c r="M22" s="163"/>
      <c r="N22" s="163"/>
      <c r="O22" s="163"/>
      <c r="P22" s="163"/>
      <c r="Q22" s="163"/>
      <c r="R22" s="163"/>
      <c r="S22" s="163"/>
      <c r="T22" s="163"/>
      <c r="U22" s="163"/>
      <c r="V22" s="163"/>
      <c r="W22" s="163"/>
      <c r="X22" s="163"/>
      <c r="Y22" s="325"/>
    </row>
    <row r="23" spans="1:25" ht="13.5" thickBot="1">
      <c r="A23" s="325"/>
      <c r="C23" s="319" t="s">
        <v>123</v>
      </c>
      <c r="D23" s="320"/>
      <c r="E23" s="164" t="str">
        <f>IF(SUMPRODUCT(ISTEXT(E18:E22)*1)=5, "C", IF(SUMPRODUCT(ISTEXT(E18:E22)*1)&gt;0, (SUMPRODUCT(ISTEXT(E18:E22)*1))/5*100, ""))</f>
        <v/>
      </c>
      <c r="F23" s="164" t="str">
        <f t="shared" ref="F23:X23" si="3">IF(SUMPRODUCT(ISTEXT(F18:F22)*1)=5, "C", IF(SUMPRODUCT(ISTEXT(F18:F22)*1)&gt;0, (SUMPRODUCT(ISTEXT(F18:F22)*1))/5*100, ""))</f>
        <v/>
      </c>
      <c r="G23" s="164" t="str">
        <f t="shared" si="3"/>
        <v/>
      </c>
      <c r="H23" s="164" t="str">
        <f t="shared" si="3"/>
        <v/>
      </c>
      <c r="I23" s="164" t="str">
        <f t="shared" si="3"/>
        <v/>
      </c>
      <c r="J23" s="164" t="str">
        <f t="shared" si="3"/>
        <v/>
      </c>
      <c r="K23" s="164" t="str">
        <f t="shared" si="3"/>
        <v/>
      </c>
      <c r="L23" s="164" t="str">
        <f t="shared" si="3"/>
        <v/>
      </c>
      <c r="M23" s="164" t="str">
        <f t="shared" si="3"/>
        <v/>
      </c>
      <c r="N23" s="164" t="str">
        <f t="shared" si="3"/>
        <v/>
      </c>
      <c r="O23" s="164" t="str">
        <f t="shared" si="3"/>
        <v/>
      </c>
      <c r="P23" s="164" t="str">
        <f t="shared" si="3"/>
        <v/>
      </c>
      <c r="Q23" s="164" t="str">
        <f t="shared" si="3"/>
        <v/>
      </c>
      <c r="R23" s="164" t="str">
        <f t="shared" si="3"/>
        <v/>
      </c>
      <c r="S23" s="164" t="str">
        <f t="shared" si="3"/>
        <v/>
      </c>
      <c r="T23" s="164" t="str">
        <f t="shared" si="3"/>
        <v/>
      </c>
      <c r="U23" s="164" t="str">
        <f t="shared" si="3"/>
        <v/>
      </c>
      <c r="V23" s="164" t="str">
        <f t="shared" si="3"/>
        <v/>
      </c>
      <c r="W23" s="164" t="str">
        <f t="shared" si="3"/>
        <v/>
      </c>
      <c r="X23" s="164" t="str">
        <f t="shared" si="3"/>
        <v/>
      </c>
      <c r="Y23" s="325"/>
    </row>
    <row r="24" spans="1:25" ht="22.5" customHeight="1">
      <c r="A24" s="325"/>
      <c r="B24" s="165"/>
      <c r="C24" s="321" t="s">
        <v>402</v>
      </c>
      <c r="D24" s="321"/>
      <c r="E24" s="322"/>
      <c r="F24" s="323"/>
      <c r="G24" s="323"/>
      <c r="H24" s="323"/>
      <c r="I24" s="323"/>
      <c r="J24" s="323"/>
      <c r="K24" s="323"/>
      <c r="L24" s="323"/>
      <c r="M24" s="323"/>
      <c r="N24" s="323"/>
      <c r="O24" s="323"/>
      <c r="P24" s="323"/>
      <c r="Q24" s="323"/>
      <c r="R24" s="323"/>
      <c r="S24" s="323"/>
      <c r="T24" s="323"/>
      <c r="U24" s="323"/>
      <c r="V24" s="323"/>
      <c r="W24" s="323"/>
      <c r="X24" s="323"/>
      <c r="Y24" s="325"/>
    </row>
    <row r="25" spans="1:25">
      <c r="A25" s="325"/>
      <c r="B25" s="162">
        <v>1</v>
      </c>
      <c r="C25" s="317" t="s">
        <v>403</v>
      </c>
      <c r="D25" s="318"/>
      <c r="E25" s="166" t="str">
        <f>E23</f>
        <v/>
      </c>
      <c r="F25" s="166" t="str">
        <f t="shared" ref="F25:X25" si="4">F23</f>
        <v/>
      </c>
      <c r="G25" s="166" t="str">
        <f t="shared" si="4"/>
        <v/>
      </c>
      <c r="H25" s="166" t="str">
        <f t="shared" si="4"/>
        <v/>
      </c>
      <c r="I25" s="166" t="str">
        <f t="shared" si="4"/>
        <v/>
      </c>
      <c r="J25" s="166" t="str">
        <f t="shared" si="4"/>
        <v/>
      </c>
      <c r="K25" s="166" t="str">
        <f t="shared" si="4"/>
        <v/>
      </c>
      <c r="L25" s="166" t="str">
        <f t="shared" si="4"/>
        <v/>
      </c>
      <c r="M25" s="166" t="str">
        <f t="shared" si="4"/>
        <v/>
      </c>
      <c r="N25" s="166" t="str">
        <f t="shared" si="4"/>
        <v/>
      </c>
      <c r="O25" s="166" t="str">
        <f t="shared" si="4"/>
        <v/>
      </c>
      <c r="P25" s="166" t="str">
        <f t="shared" si="4"/>
        <v/>
      </c>
      <c r="Q25" s="166" t="str">
        <f t="shared" si="4"/>
        <v/>
      </c>
      <c r="R25" s="166" t="str">
        <f t="shared" si="4"/>
        <v/>
      </c>
      <c r="S25" s="166" t="str">
        <f t="shared" si="4"/>
        <v/>
      </c>
      <c r="T25" s="166" t="str">
        <f t="shared" si="4"/>
        <v/>
      </c>
      <c r="U25" s="166" t="str">
        <f t="shared" si="4"/>
        <v/>
      </c>
      <c r="V25" s="166" t="str">
        <f t="shared" si="4"/>
        <v/>
      </c>
      <c r="W25" s="166" t="str">
        <f t="shared" si="4"/>
        <v/>
      </c>
      <c r="X25" s="166" t="str">
        <f t="shared" si="4"/>
        <v/>
      </c>
      <c r="Y25" s="325"/>
    </row>
    <row r="26" spans="1:25">
      <c r="A26" s="325"/>
      <c r="B26" s="167" t="s">
        <v>391</v>
      </c>
      <c r="C26" s="317" t="s">
        <v>413</v>
      </c>
      <c r="D26" s="318"/>
      <c r="E26" s="163"/>
      <c r="F26" s="163"/>
      <c r="G26" s="163"/>
      <c r="H26" s="163"/>
      <c r="I26" s="163"/>
      <c r="J26" s="163"/>
      <c r="K26" s="163"/>
      <c r="L26" s="163"/>
      <c r="M26" s="163"/>
      <c r="N26" s="163"/>
      <c r="O26" s="163"/>
      <c r="P26" s="163"/>
      <c r="Q26" s="163"/>
      <c r="R26" s="163"/>
      <c r="S26" s="163"/>
      <c r="T26" s="163"/>
      <c r="U26" s="163"/>
      <c r="V26" s="163"/>
      <c r="W26" s="163"/>
      <c r="X26" s="163"/>
      <c r="Y26" s="325"/>
    </row>
    <row r="27" spans="1:25">
      <c r="A27" s="325"/>
      <c r="B27" s="167" t="s">
        <v>393</v>
      </c>
      <c r="C27" s="317" t="s">
        <v>414</v>
      </c>
      <c r="D27" s="317"/>
      <c r="E27" s="163"/>
      <c r="F27" s="163"/>
      <c r="G27" s="163"/>
      <c r="H27" s="163"/>
      <c r="I27" s="163"/>
      <c r="J27" s="163"/>
      <c r="K27" s="163"/>
      <c r="L27" s="163"/>
      <c r="M27" s="163"/>
      <c r="N27" s="163"/>
      <c r="O27" s="163"/>
      <c r="P27" s="163"/>
      <c r="Q27" s="163"/>
      <c r="R27" s="163"/>
      <c r="S27" s="163"/>
      <c r="T27" s="163"/>
      <c r="U27" s="163"/>
      <c r="V27" s="163"/>
      <c r="W27" s="163"/>
      <c r="X27" s="163"/>
      <c r="Y27" s="325"/>
    </row>
    <row r="28" spans="1:25" ht="13.5" thickBot="1">
      <c r="A28" s="325"/>
      <c r="B28" s="167" t="s">
        <v>394</v>
      </c>
      <c r="C28" s="317" t="s">
        <v>395</v>
      </c>
      <c r="D28" s="318"/>
      <c r="E28" s="163"/>
      <c r="F28" s="163"/>
      <c r="G28" s="163"/>
      <c r="H28" s="163"/>
      <c r="I28" s="163"/>
      <c r="J28" s="163"/>
      <c r="K28" s="163"/>
      <c r="L28" s="163"/>
      <c r="M28" s="163"/>
      <c r="N28" s="163"/>
      <c r="O28" s="163"/>
      <c r="P28" s="163"/>
      <c r="Q28" s="163"/>
      <c r="R28" s="163"/>
      <c r="S28" s="163"/>
      <c r="T28" s="163"/>
      <c r="U28" s="163"/>
      <c r="V28" s="163"/>
      <c r="W28" s="163"/>
      <c r="X28" s="163"/>
      <c r="Y28" s="325"/>
    </row>
    <row r="29" spans="1:25" ht="13.5" thickBot="1">
      <c r="A29" s="325"/>
      <c r="C29" s="319" t="s">
        <v>123</v>
      </c>
      <c r="D29" s="320"/>
      <c r="E29" s="164" t="str">
        <f>IF(SUMPRODUCT(ISTEXT(E26:E28)*1)+COUNTIF(E25,"C")=4, "C", IF(SUMPRODUCT(ISTEXT(E26:E28)*1)+COUNTIF(E25,"C")&gt;0, (SUMPRODUCT(ISTEXT(E26:E28)*1)+COUNTIF(E25,"C"))/4*100, ""))</f>
        <v/>
      </c>
      <c r="F29" s="164" t="str">
        <f t="shared" ref="F29:X29" si="5">IF(SUMPRODUCT(ISTEXT(F26:F28)*1)+COUNTIF(F25,"C")=4, "C", IF(SUMPRODUCT(ISTEXT(F26:F28)*1)+COUNTIF(F25,"C")&gt;0, (SUMPRODUCT(ISTEXT(F26:F28)*1)+COUNTIF(F25,"C"))/4*100, ""))</f>
        <v/>
      </c>
      <c r="G29" s="164" t="str">
        <f t="shared" si="5"/>
        <v/>
      </c>
      <c r="H29" s="164" t="str">
        <f t="shared" si="5"/>
        <v/>
      </c>
      <c r="I29" s="164" t="str">
        <f t="shared" si="5"/>
        <v/>
      </c>
      <c r="J29" s="164" t="str">
        <f t="shared" si="5"/>
        <v/>
      </c>
      <c r="K29" s="164" t="str">
        <f t="shared" si="5"/>
        <v/>
      </c>
      <c r="L29" s="164" t="str">
        <f t="shared" si="5"/>
        <v/>
      </c>
      <c r="M29" s="164" t="str">
        <f t="shared" si="5"/>
        <v/>
      </c>
      <c r="N29" s="164" t="str">
        <f t="shared" si="5"/>
        <v/>
      </c>
      <c r="O29" s="164" t="str">
        <f t="shared" si="5"/>
        <v/>
      </c>
      <c r="P29" s="164" t="str">
        <f t="shared" si="5"/>
        <v/>
      </c>
      <c r="Q29" s="164" t="str">
        <f t="shared" si="5"/>
        <v/>
      </c>
      <c r="R29" s="164" t="str">
        <f t="shared" si="5"/>
        <v/>
      </c>
      <c r="S29" s="164" t="str">
        <f t="shared" si="5"/>
        <v/>
      </c>
      <c r="T29" s="164" t="str">
        <f t="shared" si="5"/>
        <v/>
      </c>
      <c r="U29" s="164" t="str">
        <f t="shared" si="5"/>
        <v/>
      </c>
      <c r="V29" s="164" t="str">
        <f t="shared" si="5"/>
        <v/>
      </c>
      <c r="W29" s="164" t="str">
        <f t="shared" si="5"/>
        <v/>
      </c>
      <c r="X29" s="164" t="str">
        <f t="shared" si="5"/>
        <v/>
      </c>
      <c r="Y29" s="325"/>
    </row>
    <row r="30" spans="1:25" ht="22.5" customHeight="1">
      <c r="A30" s="325"/>
      <c r="B30" s="165"/>
      <c r="C30" s="321" t="s">
        <v>404</v>
      </c>
      <c r="D30" s="321"/>
      <c r="E30" s="322"/>
      <c r="F30" s="323"/>
      <c r="G30" s="323"/>
      <c r="H30" s="323"/>
      <c r="I30" s="323"/>
      <c r="J30" s="323"/>
      <c r="K30" s="323"/>
      <c r="L30" s="323"/>
      <c r="M30" s="323"/>
      <c r="N30" s="323"/>
      <c r="O30" s="323"/>
      <c r="P30" s="323"/>
      <c r="Q30" s="323"/>
      <c r="R30" s="323"/>
      <c r="S30" s="323"/>
      <c r="T30" s="323"/>
      <c r="U30" s="323"/>
      <c r="V30" s="323"/>
      <c r="W30" s="323"/>
      <c r="X30" s="323"/>
      <c r="Y30" s="325"/>
    </row>
    <row r="31" spans="1:25">
      <c r="A31" s="325"/>
      <c r="B31" s="162">
        <v>1</v>
      </c>
      <c r="C31" s="317" t="s">
        <v>387</v>
      </c>
      <c r="D31" s="318"/>
      <c r="E31" s="163"/>
      <c r="F31" s="163"/>
      <c r="G31" s="163"/>
      <c r="H31" s="163"/>
      <c r="I31" s="163"/>
      <c r="J31" s="163"/>
      <c r="K31" s="163"/>
      <c r="L31" s="163"/>
      <c r="M31" s="163"/>
      <c r="N31" s="163"/>
      <c r="O31" s="163"/>
      <c r="P31" s="163"/>
      <c r="Q31" s="163"/>
      <c r="R31" s="163"/>
      <c r="S31" s="163"/>
      <c r="T31" s="163"/>
      <c r="U31" s="163"/>
      <c r="V31" s="163"/>
      <c r="W31" s="163"/>
      <c r="X31" s="163"/>
      <c r="Y31" s="325"/>
    </row>
    <row r="32" spans="1:25">
      <c r="A32" s="325"/>
      <c r="B32" s="162">
        <v>2</v>
      </c>
      <c r="C32" s="317" t="s">
        <v>405</v>
      </c>
      <c r="D32" s="318"/>
      <c r="E32" s="163"/>
      <c r="F32" s="163"/>
      <c r="G32" s="163"/>
      <c r="H32" s="163"/>
      <c r="I32" s="163"/>
      <c r="J32" s="163"/>
      <c r="K32" s="163"/>
      <c r="L32" s="163"/>
      <c r="M32" s="163"/>
      <c r="N32" s="163"/>
      <c r="O32" s="163"/>
      <c r="P32" s="163"/>
      <c r="Q32" s="163"/>
      <c r="R32" s="163"/>
      <c r="S32" s="163"/>
      <c r="T32" s="163"/>
      <c r="U32" s="163"/>
      <c r="V32" s="163"/>
      <c r="W32" s="163"/>
      <c r="X32" s="163"/>
      <c r="Y32" s="325"/>
    </row>
    <row r="33" spans="1:25">
      <c r="A33" s="325"/>
      <c r="B33" s="162">
        <v>3</v>
      </c>
      <c r="C33" s="317" t="s">
        <v>406</v>
      </c>
      <c r="D33" s="317"/>
      <c r="E33" s="163"/>
      <c r="F33" s="163"/>
      <c r="G33" s="163"/>
      <c r="H33" s="163"/>
      <c r="I33" s="163"/>
      <c r="J33" s="163"/>
      <c r="K33" s="163"/>
      <c r="L33" s="163"/>
      <c r="M33" s="163"/>
      <c r="N33" s="163"/>
      <c r="O33" s="163"/>
      <c r="P33" s="163"/>
      <c r="Q33" s="163"/>
      <c r="R33" s="163"/>
      <c r="S33" s="163"/>
      <c r="T33" s="163"/>
      <c r="U33" s="163"/>
      <c r="V33" s="163"/>
      <c r="W33" s="163"/>
      <c r="X33" s="163"/>
      <c r="Y33" s="325"/>
    </row>
    <row r="34" spans="1:25" ht="13.5" thickBot="1">
      <c r="A34" s="325"/>
      <c r="B34" s="162">
        <v>4</v>
      </c>
      <c r="C34" s="317" t="s">
        <v>407</v>
      </c>
      <c r="D34" s="318"/>
      <c r="E34" s="163"/>
      <c r="F34" s="163"/>
      <c r="G34" s="163"/>
      <c r="H34" s="163"/>
      <c r="I34" s="163"/>
      <c r="J34" s="163"/>
      <c r="K34" s="163"/>
      <c r="L34" s="163"/>
      <c r="M34" s="163"/>
      <c r="N34" s="163"/>
      <c r="O34" s="163"/>
      <c r="P34" s="163"/>
      <c r="Q34" s="163"/>
      <c r="R34" s="163"/>
      <c r="S34" s="163"/>
      <c r="T34" s="163"/>
      <c r="U34" s="163"/>
      <c r="V34" s="163"/>
      <c r="W34" s="163"/>
      <c r="X34" s="163"/>
      <c r="Y34" s="325"/>
    </row>
    <row r="35" spans="1:25" ht="13.5" thickBot="1">
      <c r="A35" s="325"/>
      <c r="C35" s="319" t="s">
        <v>123</v>
      </c>
      <c r="D35" s="320"/>
      <c r="E35" s="164" t="str">
        <f>IF(SUMPRODUCT(ISTEXT(E31:E34)*1)=4, "C", IF(SUMPRODUCT(ISTEXT(E31:E34)*1)&gt;0, (SUMPRODUCT(ISTEXT(E31:E34)*1))/4*100, ""))</f>
        <v/>
      </c>
      <c r="F35" s="164" t="str">
        <f t="shared" ref="F35:X35" si="6">IF(SUMPRODUCT(ISTEXT(F31:F34)*1)=4, "C", IF(SUMPRODUCT(ISTEXT(F31:F34)*1)&gt;0, (SUMPRODUCT(ISTEXT(F31:F34)*1))/4*100, ""))</f>
        <v/>
      </c>
      <c r="G35" s="164" t="str">
        <f t="shared" si="6"/>
        <v/>
      </c>
      <c r="H35" s="164" t="str">
        <f t="shared" si="6"/>
        <v/>
      </c>
      <c r="I35" s="164" t="str">
        <f t="shared" si="6"/>
        <v/>
      </c>
      <c r="J35" s="164" t="str">
        <f t="shared" si="6"/>
        <v/>
      </c>
      <c r="K35" s="164" t="str">
        <f t="shared" si="6"/>
        <v/>
      </c>
      <c r="L35" s="164" t="str">
        <f t="shared" si="6"/>
        <v/>
      </c>
      <c r="M35" s="164" t="str">
        <f t="shared" si="6"/>
        <v/>
      </c>
      <c r="N35" s="164" t="str">
        <f t="shared" si="6"/>
        <v/>
      </c>
      <c r="O35" s="164" t="str">
        <f t="shared" si="6"/>
        <v/>
      </c>
      <c r="P35" s="164" t="str">
        <f t="shared" si="6"/>
        <v/>
      </c>
      <c r="Q35" s="164" t="str">
        <f t="shared" si="6"/>
        <v/>
      </c>
      <c r="R35" s="164" t="str">
        <f t="shared" si="6"/>
        <v/>
      </c>
      <c r="S35" s="164" t="str">
        <f t="shared" si="6"/>
        <v/>
      </c>
      <c r="T35" s="164" t="str">
        <f t="shared" si="6"/>
        <v/>
      </c>
      <c r="U35" s="164" t="str">
        <f t="shared" si="6"/>
        <v/>
      </c>
      <c r="V35" s="164" t="str">
        <f t="shared" si="6"/>
        <v/>
      </c>
      <c r="W35" s="164" t="str">
        <f t="shared" si="6"/>
        <v/>
      </c>
      <c r="X35" s="164" t="str">
        <f t="shared" si="6"/>
        <v/>
      </c>
      <c r="Y35" s="325"/>
    </row>
    <row r="36" spans="1:25" ht="22.5" customHeight="1">
      <c r="A36" s="325"/>
      <c r="B36" s="165"/>
      <c r="C36" s="321" t="s">
        <v>408</v>
      </c>
      <c r="D36" s="321"/>
      <c r="E36" s="322"/>
      <c r="F36" s="323"/>
      <c r="G36" s="323"/>
      <c r="H36" s="323"/>
      <c r="I36" s="323"/>
      <c r="J36" s="323"/>
      <c r="K36" s="323"/>
      <c r="L36" s="323"/>
      <c r="M36" s="323"/>
      <c r="N36" s="323"/>
      <c r="O36" s="323"/>
      <c r="P36" s="323"/>
      <c r="Q36" s="323"/>
      <c r="R36" s="323"/>
      <c r="S36" s="323"/>
      <c r="T36" s="323"/>
      <c r="U36" s="323"/>
      <c r="V36" s="323"/>
      <c r="W36" s="323"/>
      <c r="X36" s="323"/>
      <c r="Y36" s="325"/>
    </row>
    <row r="37" spans="1:25">
      <c r="A37" s="325"/>
      <c r="B37" s="162">
        <v>1</v>
      </c>
      <c r="C37" s="317" t="s">
        <v>409</v>
      </c>
      <c r="D37" s="318"/>
      <c r="E37" s="166" t="str">
        <f>E35</f>
        <v/>
      </c>
      <c r="F37" s="166" t="str">
        <f t="shared" ref="F37:X37" si="7">F35</f>
        <v/>
      </c>
      <c r="G37" s="166" t="str">
        <f t="shared" si="7"/>
        <v/>
      </c>
      <c r="H37" s="166" t="str">
        <f t="shared" si="7"/>
        <v/>
      </c>
      <c r="I37" s="166" t="str">
        <f t="shared" si="7"/>
        <v/>
      </c>
      <c r="J37" s="166" t="str">
        <f t="shared" si="7"/>
        <v/>
      </c>
      <c r="K37" s="166" t="str">
        <f t="shared" si="7"/>
        <v/>
      </c>
      <c r="L37" s="166" t="str">
        <f t="shared" si="7"/>
        <v/>
      </c>
      <c r="M37" s="166" t="str">
        <f t="shared" si="7"/>
        <v/>
      </c>
      <c r="N37" s="166" t="str">
        <f t="shared" si="7"/>
        <v/>
      </c>
      <c r="O37" s="166" t="str">
        <f t="shared" si="7"/>
        <v/>
      </c>
      <c r="P37" s="166" t="str">
        <f t="shared" si="7"/>
        <v/>
      </c>
      <c r="Q37" s="166" t="str">
        <f t="shared" si="7"/>
        <v/>
      </c>
      <c r="R37" s="166" t="str">
        <f t="shared" si="7"/>
        <v/>
      </c>
      <c r="S37" s="166" t="str">
        <f t="shared" si="7"/>
        <v/>
      </c>
      <c r="T37" s="166" t="str">
        <f t="shared" si="7"/>
        <v/>
      </c>
      <c r="U37" s="166" t="str">
        <f t="shared" si="7"/>
        <v/>
      </c>
      <c r="V37" s="166" t="str">
        <f t="shared" si="7"/>
        <v/>
      </c>
      <c r="W37" s="166" t="str">
        <f t="shared" si="7"/>
        <v/>
      </c>
      <c r="X37" s="166" t="str">
        <f t="shared" si="7"/>
        <v/>
      </c>
      <c r="Y37" s="325"/>
    </row>
    <row r="38" spans="1:25">
      <c r="A38" s="325"/>
      <c r="B38" s="167" t="s">
        <v>391</v>
      </c>
      <c r="C38" s="317" t="s">
        <v>415</v>
      </c>
      <c r="D38" s="318"/>
      <c r="E38" s="163"/>
      <c r="F38" s="163"/>
      <c r="G38" s="163"/>
      <c r="H38" s="163"/>
      <c r="I38" s="163"/>
      <c r="J38" s="163"/>
      <c r="K38" s="163"/>
      <c r="L38" s="163"/>
      <c r="M38" s="163"/>
      <c r="N38" s="163"/>
      <c r="O38" s="163"/>
      <c r="P38" s="163"/>
      <c r="Q38" s="163"/>
      <c r="R38" s="163"/>
      <c r="S38" s="163"/>
      <c r="T38" s="163"/>
      <c r="U38" s="163"/>
      <c r="V38" s="163"/>
      <c r="W38" s="163"/>
      <c r="X38" s="163"/>
      <c r="Y38" s="325"/>
    </row>
    <row r="39" spans="1:25">
      <c r="A39" s="325"/>
      <c r="B39" s="167" t="s">
        <v>393</v>
      </c>
      <c r="C39" s="317" t="s">
        <v>395</v>
      </c>
      <c r="D39" s="318"/>
      <c r="E39" s="163"/>
      <c r="F39" s="163"/>
      <c r="G39" s="163"/>
      <c r="H39" s="163"/>
      <c r="I39" s="163"/>
      <c r="J39" s="163"/>
      <c r="K39" s="163"/>
      <c r="L39" s="163"/>
      <c r="M39" s="163"/>
      <c r="N39" s="163"/>
      <c r="O39" s="163"/>
      <c r="P39" s="163"/>
      <c r="Q39" s="163"/>
      <c r="R39" s="163"/>
      <c r="S39" s="163"/>
      <c r="T39" s="163"/>
      <c r="U39" s="163"/>
      <c r="V39" s="163"/>
      <c r="W39" s="163"/>
      <c r="X39" s="163"/>
      <c r="Y39" s="325"/>
    </row>
    <row r="40" spans="1:25" ht="13.5" thickBot="1">
      <c r="A40" s="325"/>
      <c r="B40" s="167" t="s">
        <v>394</v>
      </c>
      <c r="C40" s="317" t="s">
        <v>410</v>
      </c>
      <c r="D40" s="318"/>
      <c r="E40" s="163"/>
      <c r="F40" s="163"/>
      <c r="G40" s="163"/>
      <c r="H40" s="163"/>
      <c r="I40" s="163"/>
      <c r="J40" s="163"/>
      <c r="K40" s="163"/>
      <c r="L40" s="163"/>
      <c r="M40" s="163"/>
      <c r="N40" s="163"/>
      <c r="O40" s="163"/>
      <c r="P40" s="163"/>
      <c r="Q40" s="163"/>
      <c r="R40" s="163"/>
      <c r="S40" s="163"/>
      <c r="T40" s="163"/>
      <c r="U40" s="163"/>
      <c r="V40" s="163"/>
      <c r="W40" s="163"/>
      <c r="X40" s="163"/>
      <c r="Y40" s="325"/>
    </row>
    <row r="41" spans="1:25" ht="13.5" thickBot="1">
      <c r="A41" s="325"/>
      <c r="C41" s="319" t="s">
        <v>123</v>
      </c>
      <c r="D41" s="320"/>
      <c r="E41" s="164" t="str">
        <f>IF(SUMPRODUCT(ISTEXT(E38:E40)*1)+COUNTIF(E37,"C")=4, "C", IF(SUMPRODUCT(ISTEXT(E38:E40)*1)+COUNTIF(E37,"C")&gt;0, (SUMPRODUCT(ISTEXT(E38:E40)*1)+COUNTIF(E37,"C"))/4*100, ""))</f>
        <v/>
      </c>
      <c r="F41" s="164" t="str">
        <f t="shared" ref="F41:X41" si="8">IF(SUMPRODUCT(ISTEXT(F38:F40)*1)+COUNTIF(F37,"C")=4, "C", IF(SUMPRODUCT(ISTEXT(F38:F40)*1)+COUNTIF(F37,"C")&gt;0, (SUMPRODUCT(ISTEXT(F38:F40)*1)+COUNTIF(F37,"C"))/4*100, ""))</f>
        <v/>
      </c>
      <c r="G41" s="164" t="str">
        <f t="shared" si="8"/>
        <v/>
      </c>
      <c r="H41" s="164" t="str">
        <f t="shared" si="8"/>
        <v/>
      </c>
      <c r="I41" s="164" t="str">
        <f t="shared" si="8"/>
        <v/>
      </c>
      <c r="J41" s="164" t="str">
        <f t="shared" si="8"/>
        <v/>
      </c>
      <c r="K41" s="164" t="str">
        <f t="shared" si="8"/>
        <v/>
      </c>
      <c r="L41" s="164" t="str">
        <f t="shared" si="8"/>
        <v/>
      </c>
      <c r="M41" s="164" t="str">
        <f t="shared" si="8"/>
        <v/>
      </c>
      <c r="N41" s="164" t="str">
        <f t="shared" si="8"/>
        <v/>
      </c>
      <c r="O41" s="164" t="str">
        <f t="shared" si="8"/>
        <v/>
      </c>
      <c r="P41" s="164" t="str">
        <f t="shared" si="8"/>
        <v/>
      </c>
      <c r="Q41" s="164" t="str">
        <f t="shared" si="8"/>
        <v/>
      </c>
      <c r="R41" s="164" t="str">
        <f t="shared" si="8"/>
        <v/>
      </c>
      <c r="S41" s="164" t="str">
        <f t="shared" si="8"/>
        <v/>
      </c>
      <c r="T41" s="164" t="str">
        <f t="shared" si="8"/>
        <v/>
      </c>
      <c r="U41" s="164" t="str">
        <f t="shared" si="8"/>
        <v/>
      </c>
      <c r="V41" s="164" t="str">
        <f t="shared" si="8"/>
        <v/>
      </c>
      <c r="W41" s="164" t="str">
        <f t="shared" si="8"/>
        <v/>
      </c>
      <c r="X41" s="164" t="str">
        <f t="shared" si="8"/>
        <v/>
      </c>
      <c r="Y41" s="325"/>
    </row>
  </sheetData>
  <sheetProtection algorithmName="SHA-512" hashValue="hvcsBNqcbDjHw+U8o8hzY5VdheggC1Vw3Om/oExp5INFSnaGpPJd6SnNIwPK0MyEanJF8u4jfaPv8qLqRupbYQ==" saltValue="z/MXTg6s6dRU/wlLLsPIMg==" spinCount="100000" sheet="1" selectLockedCells="1"/>
  <mergeCells count="64">
    <mergeCell ref="A1:A41"/>
    <mergeCell ref="E1:E4"/>
    <mergeCell ref="F1:F4"/>
    <mergeCell ref="G1:G4"/>
    <mergeCell ref="H1:H4"/>
    <mergeCell ref="C11:D11"/>
    <mergeCell ref="E11:X11"/>
    <mergeCell ref="C12:D12"/>
    <mergeCell ref="C13:D13"/>
    <mergeCell ref="J1:J4"/>
    <mergeCell ref="K1:K4"/>
    <mergeCell ref="L1:L4"/>
    <mergeCell ref="M1:M4"/>
    <mergeCell ref="N1:N4"/>
    <mergeCell ref="C10:D10"/>
    <mergeCell ref="P1:P4"/>
    <mergeCell ref="C5:D5"/>
    <mergeCell ref="C6:D6"/>
    <mergeCell ref="C7:D7"/>
    <mergeCell ref="C8:D8"/>
    <mergeCell ref="C9:D9"/>
    <mergeCell ref="E17:X17"/>
    <mergeCell ref="V1:V4"/>
    <mergeCell ref="W1:W4"/>
    <mergeCell ref="X1:X4"/>
    <mergeCell ref="Y1:Y41"/>
    <mergeCell ref="T1:T4"/>
    <mergeCell ref="U1:U4"/>
    <mergeCell ref="E24:X24"/>
    <mergeCell ref="Q1:Q4"/>
    <mergeCell ref="R1:R4"/>
    <mergeCell ref="S1:S4"/>
    <mergeCell ref="O1:O4"/>
    <mergeCell ref="I1:I4"/>
    <mergeCell ref="C23:D23"/>
    <mergeCell ref="C24:D24"/>
    <mergeCell ref="C14:D14"/>
    <mergeCell ref="C15:D15"/>
    <mergeCell ref="C16:D16"/>
    <mergeCell ref="C17:D17"/>
    <mergeCell ref="C18:D18"/>
    <mergeCell ref="C19:D19"/>
    <mergeCell ref="C20:D20"/>
    <mergeCell ref="C21:D21"/>
    <mergeCell ref="C22:D22"/>
    <mergeCell ref="C25:D25"/>
    <mergeCell ref="C26:D26"/>
    <mergeCell ref="C27:D27"/>
    <mergeCell ref="E36:X36"/>
    <mergeCell ref="C28:D28"/>
    <mergeCell ref="C29:D29"/>
    <mergeCell ref="C30:D30"/>
    <mergeCell ref="E30:X30"/>
    <mergeCell ref="C31:D31"/>
    <mergeCell ref="C32:D32"/>
    <mergeCell ref="C38:D38"/>
    <mergeCell ref="C39:D39"/>
    <mergeCell ref="C40:D40"/>
    <mergeCell ref="C41:D41"/>
    <mergeCell ref="C33:D33"/>
    <mergeCell ref="C34:D34"/>
    <mergeCell ref="C35:D35"/>
    <mergeCell ref="C36:D36"/>
    <mergeCell ref="C37:D37"/>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61"/>
  <sheetViews>
    <sheetView showGridLines="0" zoomScaleNormal="100" workbookViewId="0">
      <pane xSplit="1" ySplit="2" topLeftCell="B3" activePane="bottomRight" state="frozen"/>
      <selection pane="topRight" activeCell="B1" sqref="B1"/>
      <selection pane="bottomLeft" activeCell="A3" sqref="A3"/>
      <selection pane="bottomRight" activeCell="C3" sqref="C3"/>
    </sheetView>
  </sheetViews>
  <sheetFormatPr defaultRowHeight="12.75"/>
  <cols>
    <col min="1" max="1" width="21.85546875" customWidth="1"/>
    <col min="2" max="2" width="3.28515625" style="24" customWidth="1"/>
    <col min="3" max="3" width="7.140625" style="15" customWidth="1"/>
    <col min="4" max="4" width="3.28515625" style="24" customWidth="1"/>
    <col min="5" max="5" width="7.140625" style="14" customWidth="1"/>
    <col min="6" max="6" width="3.28515625" style="24" customWidth="1"/>
    <col min="7" max="7" width="7.140625" style="14" customWidth="1"/>
    <col min="8" max="8" width="3.28515625" style="24" customWidth="1"/>
    <col min="9" max="9" width="7.140625" style="14" customWidth="1"/>
    <col min="10" max="10" width="3.28515625" style="24" customWidth="1"/>
    <col min="11" max="11" width="7.140625" style="14" customWidth="1"/>
    <col min="12" max="12" width="3.28515625" style="24" customWidth="1"/>
    <col min="13" max="13" width="7.140625" style="14" customWidth="1"/>
    <col min="14" max="14" width="3.28515625" style="24" customWidth="1"/>
    <col min="15" max="15" width="7.140625" style="14" customWidth="1"/>
    <col min="16" max="16" width="3.28515625" style="24" customWidth="1"/>
    <col min="17" max="17" width="7.140625" style="14" customWidth="1"/>
    <col min="18" max="18" width="3.28515625" style="24" customWidth="1"/>
    <col min="19" max="19" width="7.140625" style="14" customWidth="1"/>
    <col min="20" max="20" width="3.28515625" style="24" customWidth="1"/>
    <col min="21" max="21" width="7.140625" style="14" customWidth="1"/>
    <col min="22" max="22" width="3.28515625" style="24" customWidth="1"/>
    <col min="23" max="23" width="7.140625" style="14" customWidth="1"/>
    <col min="24" max="24" width="3.28515625" style="24" customWidth="1"/>
    <col min="25" max="25" width="7.140625" style="14" customWidth="1"/>
    <col min="26" max="26" width="3.28515625" style="24" customWidth="1"/>
    <col min="27" max="27" width="7.140625" style="14" customWidth="1"/>
    <col min="28" max="28" width="3.28515625" style="24" customWidth="1"/>
    <col min="29" max="29" width="7.140625" style="14" customWidth="1"/>
    <col min="30" max="30" width="3.28515625" style="24" customWidth="1"/>
    <col min="31" max="31" width="7.140625" style="14" customWidth="1"/>
    <col min="32" max="32" width="3.28515625" style="24" customWidth="1"/>
    <col min="33" max="33" width="7.140625" style="133" customWidth="1"/>
    <col min="34" max="34" width="3.28515625" style="24" customWidth="1"/>
    <col min="35" max="35" width="7.140625" style="133" customWidth="1"/>
    <col min="36" max="36" width="3.28515625" style="24" customWidth="1"/>
    <col min="37" max="37" width="7.140625" style="133" customWidth="1"/>
    <col min="38" max="38" width="3.28515625" style="24" customWidth="1"/>
    <col min="39" max="39" width="7.140625" style="133" customWidth="1"/>
    <col min="40" max="40" width="3.28515625" style="24" customWidth="1"/>
    <col min="41" max="41" width="7.140625" style="133" customWidth="1"/>
  </cols>
  <sheetData>
    <row r="1" spans="1:41" ht="57" customHeight="1">
      <c r="A1" s="42" t="s">
        <v>31</v>
      </c>
      <c r="B1" s="327" t="str">
        <f ca="1">'Scout 1'!$A1</f>
        <v>Scout 1</v>
      </c>
      <c r="C1" s="327"/>
      <c r="D1" s="327" t="str">
        <f ca="1">'Scout 2'!$A1</f>
        <v>Scout 2</v>
      </c>
      <c r="E1" s="327"/>
      <c r="F1" s="327" t="str">
        <f ca="1">'Scout 3'!$A1</f>
        <v>Scout 3</v>
      </c>
      <c r="G1" s="327"/>
      <c r="H1" s="327" t="str">
        <f ca="1">'Scout 4'!$A1</f>
        <v>Scout 4</v>
      </c>
      <c r="I1" s="327"/>
      <c r="J1" s="327" t="str">
        <f ca="1">'Scout 5'!$A1</f>
        <v>Scout 5</v>
      </c>
      <c r="K1" s="327"/>
      <c r="L1" s="327" t="str">
        <f ca="1">'Scout 6'!$A1</f>
        <v>Scout 6</v>
      </c>
      <c r="M1" s="327"/>
      <c r="N1" s="327" t="str">
        <f ca="1">'Scout 7'!$A1</f>
        <v>Scout 7</v>
      </c>
      <c r="O1" s="327"/>
      <c r="P1" s="327" t="str">
        <f ca="1">'Scout 8'!$A1</f>
        <v>Scout 8</v>
      </c>
      <c r="Q1" s="327"/>
      <c r="R1" s="327" t="str">
        <f ca="1">'Scout 9'!$A1</f>
        <v>Scout 9</v>
      </c>
      <c r="S1" s="327"/>
      <c r="T1" s="327" t="str">
        <f ca="1">'Scout 10'!$A1</f>
        <v>Scout 10</v>
      </c>
      <c r="U1" s="327"/>
      <c r="V1" s="327" t="str">
        <f ca="1">'Scout 11'!$A1</f>
        <v>Scout 11</v>
      </c>
      <c r="W1" s="327"/>
      <c r="X1" s="327" t="str">
        <f ca="1">'Scout 12'!$A1</f>
        <v>Scout 12</v>
      </c>
      <c r="Y1" s="327"/>
      <c r="Z1" s="327" t="str">
        <f ca="1">'Scout 13'!$A1</f>
        <v>Scout 13</v>
      </c>
      <c r="AA1" s="327"/>
      <c r="AB1" s="327" t="str">
        <f ca="1">'Scout 14'!$A1</f>
        <v>Scout 14</v>
      </c>
      <c r="AC1" s="327"/>
      <c r="AD1" s="327" t="str">
        <f ca="1">'Scout 15'!$A1</f>
        <v>Scout 15</v>
      </c>
      <c r="AE1" s="328"/>
      <c r="AF1" s="327" t="str">
        <f ca="1">'Scout 16'!$A1</f>
        <v>Scout 16</v>
      </c>
      <c r="AG1" s="328"/>
      <c r="AH1" s="327" t="str">
        <f ca="1">'Scout 17'!$A1</f>
        <v>Scout 17</v>
      </c>
      <c r="AI1" s="328"/>
      <c r="AJ1" s="327" t="str">
        <f ca="1">'Scout 18'!$A1</f>
        <v>Scout 18</v>
      </c>
      <c r="AK1" s="328"/>
      <c r="AL1" s="327" t="str">
        <f ca="1">'Scout 19'!$A1</f>
        <v>Scout 19</v>
      </c>
      <c r="AM1" s="328"/>
      <c r="AN1" s="327" t="str">
        <f ca="1">'Scout 20'!$A1</f>
        <v>Scout 20</v>
      </c>
      <c r="AO1" s="328"/>
    </row>
    <row r="2" spans="1:41" ht="45" customHeight="1">
      <c r="A2" s="30"/>
      <c r="B2" s="27" t="s">
        <v>19</v>
      </c>
      <c r="C2" s="26" t="s">
        <v>20</v>
      </c>
      <c r="D2" s="27" t="s">
        <v>19</v>
      </c>
      <c r="E2" s="26" t="s">
        <v>20</v>
      </c>
      <c r="F2" s="27" t="s">
        <v>19</v>
      </c>
      <c r="G2" s="26" t="s">
        <v>20</v>
      </c>
      <c r="H2" s="27" t="s">
        <v>19</v>
      </c>
      <c r="I2" s="26" t="s">
        <v>20</v>
      </c>
      <c r="J2" s="27" t="s">
        <v>19</v>
      </c>
      <c r="K2" s="26" t="s">
        <v>20</v>
      </c>
      <c r="L2" s="27" t="s">
        <v>19</v>
      </c>
      <c r="M2" s="26" t="s">
        <v>20</v>
      </c>
      <c r="N2" s="27" t="s">
        <v>19</v>
      </c>
      <c r="O2" s="26" t="s">
        <v>20</v>
      </c>
      <c r="P2" s="27" t="s">
        <v>19</v>
      </c>
      <c r="Q2" s="26" t="s">
        <v>20</v>
      </c>
      <c r="R2" s="27" t="s">
        <v>19</v>
      </c>
      <c r="S2" s="26" t="s">
        <v>20</v>
      </c>
      <c r="T2" s="27" t="s">
        <v>19</v>
      </c>
      <c r="U2" s="26" t="s">
        <v>20</v>
      </c>
      <c r="V2" s="27" t="s">
        <v>19</v>
      </c>
      <c r="W2" s="26" t="s">
        <v>20</v>
      </c>
      <c r="X2" s="27" t="s">
        <v>19</v>
      </c>
      <c r="Y2" s="26" t="s">
        <v>20</v>
      </c>
      <c r="Z2" s="27" t="s">
        <v>19</v>
      </c>
      <c r="AA2" s="26" t="s">
        <v>20</v>
      </c>
      <c r="AB2" s="27" t="s">
        <v>19</v>
      </c>
      <c r="AC2" s="26" t="s">
        <v>20</v>
      </c>
      <c r="AD2" s="27" t="s">
        <v>19</v>
      </c>
      <c r="AE2" s="31" t="s">
        <v>20</v>
      </c>
      <c r="AF2" s="27" t="s">
        <v>19</v>
      </c>
      <c r="AG2" s="31" t="s">
        <v>20</v>
      </c>
      <c r="AH2" s="27" t="s">
        <v>19</v>
      </c>
      <c r="AI2" s="31" t="s">
        <v>20</v>
      </c>
      <c r="AJ2" s="27" t="s">
        <v>19</v>
      </c>
      <c r="AK2" s="31" t="s">
        <v>20</v>
      </c>
      <c r="AL2" s="27" t="s">
        <v>19</v>
      </c>
      <c r="AM2" s="31" t="s">
        <v>20</v>
      </c>
      <c r="AN2" s="27" t="s">
        <v>19</v>
      </c>
      <c r="AO2" s="31" t="s">
        <v>20</v>
      </c>
    </row>
    <row r="3" spans="1:41">
      <c r="A3" s="44" t="s">
        <v>30</v>
      </c>
      <c r="B3" s="28" t="str">
        <f>'Scout 1'!$B4</f>
        <v/>
      </c>
      <c r="C3" s="32"/>
      <c r="D3" s="28" t="str">
        <f>'Scout 2'!$B4</f>
        <v/>
      </c>
      <c r="E3" s="32"/>
      <c r="F3" s="28" t="str">
        <f>'Scout 3'!$B4</f>
        <v/>
      </c>
      <c r="G3" s="32"/>
      <c r="H3" s="28" t="str">
        <f>'Scout 4'!$B4</f>
        <v/>
      </c>
      <c r="I3" s="32"/>
      <c r="J3" s="28" t="str">
        <f>'Scout 5'!$B4</f>
        <v/>
      </c>
      <c r="K3" s="32"/>
      <c r="L3" s="28" t="str">
        <f>'Scout 6'!$B4</f>
        <v/>
      </c>
      <c r="M3" s="32"/>
      <c r="N3" s="28" t="str">
        <f>'Scout 7'!$B4</f>
        <v/>
      </c>
      <c r="O3" s="32"/>
      <c r="P3" s="28" t="str">
        <f>'Scout 8'!$B4</f>
        <v/>
      </c>
      <c r="Q3" s="32"/>
      <c r="R3" s="28" t="str">
        <f>'Scout 9'!$B4</f>
        <v/>
      </c>
      <c r="S3" s="32"/>
      <c r="T3" s="28" t="str">
        <f>'Scout 10'!$B4</f>
        <v/>
      </c>
      <c r="U3" s="32"/>
      <c r="V3" s="28" t="str">
        <f>'Scout 11'!$B4</f>
        <v/>
      </c>
      <c r="W3" s="32"/>
      <c r="X3" s="28" t="str">
        <f>'Scout 12'!$B4</f>
        <v/>
      </c>
      <c r="Y3" s="32"/>
      <c r="Z3" s="28" t="str">
        <f>'Scout 13'!$B4</f>
        <v/>
      </c>
      <c r="AA3" s="32"/>
      <c r="AB3" s="28" t="str">
        <f>'Scout 14'!$B4</f>
        <v/>
      </c>
      <c r="AC3" s="32"/>
      <c r="AD3" s="28" t="str">
        <f>'Scout 15'!$B4</f>
        <v/>
      </c>
      <c r="AE3" s="33"/>
      <c r="AF3" s="28" t="str">
        <f>'Scout 16'!$B4</f>
        <v/>
      </c>
      <c r="AG3" s="33"/>
      <c r="AH3" s="28" t="str">
        <f>'Scout 17'!$B4</f>
        <v/>
      </c>
      <c r="AI3" s="33"/>
      <c r="AJ3" s="28" t="str">
        <f>'Scout 18'!$B4</f>
        <v/>
      </c>
      <c r="AK3" s="33"/>
      <c r="AL3" s="28" t="str">
        <f>'Scout 19'!$B4</f>
        <v/>
      </c>
      <c r="AM3" s="33"/>
      <c r="AN3" s="28" t="str">
        <f>'Scout 20'!$B4</f>
        <v/>
      </c>
      <c r="AO3" s="33"/>
    </row>
    <row r="4" spans="1:41">
      <c r="A4" s="44" t="s">
        <v>29</v>
      </c>
      <c r="B4" s="28" t="str">
        <f>'Scout 1'!$B5</f>
        <v/>
      </c>
      <c r="C4" s="32"/>
      <c r="D4" s="28" t="str">
        <f>'Scout 2'!$B5</f>
        <v/>
      </c>
      <c r="E4" s="32"/>
      <c r="F4" s="28" t="str">
        <f>'Scout 3'!$B5</f>
        <v/>
      </c>
      <c r="G4" s="32"/>
      <c r="H4" s="28" t="str">
        <f>'Scout 4'!$B5</f>
        <v/>
      </c>
      <c r="I4" s="32"/>
      <c r="J4" s="28" t="str">
        <f>'Scout 5'!$B5</f>
        <v/>
      </c>
      <c r="K4" s="32"/>
      <c r="L4" s="28" t="str">
        <f>'Scout 6'!$B5</f>
        <v/>
      </c>
      <c r="M4" s="32"/>
      <c r="N4" s="28" t="str">
        <f>'Scout 7'!$B5</f>
        <v/>
      </c>
      <c r="O4" s="32"/>
      <c r="P4" s="28" t="str">
        <f>'Scout 8'!$B5</f>
        <v/>
      </c>
      <c r="Q4" s="32"/>
      <c r="R4" s="28" t="str">
        <f>'Scout 9'!$B5</f>
        <v/>
      </c>
      <c r="S4" s="32"/>
      <c r="T4" s="28" t="str">
        <f>'Scout 10'!$B5</f>
        <v/>
      </c>
      <c r="U4" s="32"/>
      <c r="V4" s="28" t="str">
        <f>'Scout 11'!$B5</f>
        <v/>
      </c>
      <c r="W4" s="32"/>
      <c r="X4" s="28" t="str">
        <f>'Scout 12'!$B5</f>
        <v/>
      </c>
      <c r="Y4" s="32"/>
      <c r="Z4" s="28" t="str">
        <f>'Scout 13'!$B5</f>
        <v/>
      </c>
      <c r="AA4" s="32"/>
      <c r="AB4" s="28" t="str">
        <f>'Scout 14'!$B5</f>
        <v/>
      </c>
      <c r="AC4" s="32"/>
      <c r="AD4" s="28" t="str">
        <f>'Scout 15'!$B5</f>
        <v/>
      </c>
      <c r="AE4" s="33"/>
      <c r="AF4" s="28" t="str">
        <f>'Scout 16'!$B5</f>
        <v/>
      </c>
      <c r="AG4" s="33"/>
      <c r="AH4" s="28" t="str">
        <f>'Scout 17'!$B5</f>
        <v/>
      </c>
      <c r="AI4" s="33"/>
      <c r="AJ4" s="28" t="str">
        <f>'Scout 18'!$B5</f>
        <v/>
      </c>
      <c r="AK4" s="33"/>
      <c r="AL4" s="28" t="str">
        <f>'Scout 19'!$B5</f>
        <v/>
      </c>
      <c r="AM4" s="33"/>
      <c r="AN4" s="28" t="str">
        <f>'Scout 20'!$B5</f>
        <v/>
      </c>
      <c r="AO4" s="33"/>
    </row>
    <row r="5" spans="1:41">
      <c r="A5" s="117" t="s">
        <v>306</v>
      </c>
      <c r="B5" s="28" t="str">
        <f>IF(Tiger!E14&lt;&gt;"","C","")</f>
        <v/>
      </c>
      <c r="C5" s="32"/>
      <c r="D5" s="28" t="str">
        <f>IF(Tiger!F14&lt;&gt;"","C","")</f>
        <v/>
      </c>
      <c r="E5" s="32"/>
      <c r="F5" s="28" t="str">
        <f>IF(Tiger!G14&lt;&gt;"","C","")</f>
        <v/>
      </c>
      <c r="G5" s="32"/>
      <c r="H5" s="28" t="str">
        <f>IF(Tiger!H14&lt;&gt;"","C","")</f>
        <v/>
      </c>
      <c r="I5" s="32"/>
      <c r="J5" s="28" t="str">
        <f>IF(Tiger!I14&lt;&gt;"","C","")</f>
        <v/>
      </c>
      <c r="K5" s="32"/>
      <c r="L5" s="28" t="str">
        <f>IF(Tiger!J14&lt;&gt;"","C","")</f>
        <v/>
      </c>
      <c r="M5" s="32"/>
      <c r="N5" s="28" t="str">
        <f>IF(Tiger!K14&lt;&gt;"","C","")</f>
        <v/>
      </c>
      <c r="O5" s="32"/>
      <c r="P5" s="28" t="str">
        <f>IF(Tiger!L14&lt;&gt;"","C","")</f>
        <v/>
      </c>
      <c r="Q5" s="32"/>
      <c r="R5" s="28" t="str">
        <f>IF(Tiger!M14&lt;&gt;"","C","")</f>
        <v/>
      </c>
      <c r="S5" s="32"/>
      <c r="T5" s="28" t="str">
        <f>IF(Tiger!N14&lt;&gt;"","C","")</f>
        <v/>
      </c>
      <c r="U5" s="32"/>
      <c r="V5" s="28" t="str">
        <f>IF(Tiger!O14&lt;&gt;"","C","")</f>
        <v/>
      </c>
      <c r="W5" s="32"/>
      <c r="X5" s="28" t="str">
        <f>IF(Tiger!P14&lt;&gt;"","C","")</f>
        <v/>
      </c>
      <c r="Y5" s="32"/>
      <c r="Z5" s="28" t="str">
        <f>IF(Tiger!Q14&lt;&gt;"","C","")</f>
        <v/>
      </c>
      <c r="AA5" s="32"/>
      <c r="AB5" s="28" t="str">
        <f>IF(Tiger!R14&lt;&gt;"","C","")</f>
        <v/>
      </c>
      <c r="AC5" s="32"/>
      <c r="AD5" s="28" t="str">
        <f>IF(Tiger!S14&lt;&gt;"","C","")</f>
        <v/>
      </c>
      <c r="AE5" s="33"/>
      <c r="AF5" s="28" t="str">
        <f>IF(Tiger!T14&lt;&gt;"","C","")</f>
        <v/>
      </c>
      <c r="AG5" s="33"/>
      <c r="AH5" s="28" t="str">
        <f>IF(Tiger!U14&lt;&gt;"","C","")</f>
        <v/>
      </c>
      <c r="AI5" s="33"/>
      <c r="AJ5" s="28" t="str">
        <f>IF(Tiger!V14&lt;&gt;"","C","")</f>
        <v/>
      </c>
      <c r="AK5" s="33"/>
      <c r="AL5" s="28" t="str">
        <f>IF(Tiger!W14&lt;&gt;"","C","")</f>
        <v/>
      </c>
      <c r="AM5" s="33"/>
      <c r="AN5" s="28" t="str">
        <f>IF(Tiger!X14&lt;&gt;"","C","")</f>
        <v/>
      </c>
      <c r="AO5" s="33"/>
    </row>
    <row r="6" spans="1:41" s="139" customFormat="1">
      <c r="A6" s="173"/>
      <c r="B6" s="28"/>
      <c r="C6" s="32"/>
      <c r="D6" s="28"/>
      <c r="E6" s="32"/>
      <c r="F6" s="28"/>
      <c r="G6" s="32"/>
      <c r="H6" s="28"/>
      <c r="I6" s="32"/>
      <c r="J6" s="28"/>
      <c r="K6" s="32"/>
      <c r="L6" s="28"/>
      <c r="M6" s="32"/>
      <c r="N6" s="28"/>
      <c r="O6" s="32"/>
      <c r="P6" s="28"/>
      <c r="Q6" s="32"/>
      <c r="R6" s="28"/>
      <c r="S6" s="32"/>
      <c r="T6" s="28"/>
      <c r="U6" s="32"/>
      <c r="V6" s="28"/>
      <c r="W6" s="32"/>
      <c r="X6" s="28"/>
      <c r="Y6" s="32"/>
      <c r="Z6" s="28"/>
      <c r="AA6" s="32"/>
      <c r="AB6" s="28"/>
      <c r="AC6" s="32"/>
      <c r="AD6" s="28"/>
      <c r="AE6" s="33"/>
      <c r="AF6" s="28"/>
      <c r="AG6" s="33"/>
      <c r="AH6" s="28"/>
      <c r="AI6" s="33"/>
      <c r="AJ6" s="28"/>
      <c r="AK6" s="33"/>
      <c r="AL6" s="28"/>
      <c r="AM6" s="33"/>
      <c r="AN6" s="28"/>
      <c r="AO6" s="33"/>
    </row>
    <row r="7" spans="1:41">
      <c r="A7" s="1" t="s">
        <v>241</v>
      </c>
      <c r="B7" s="28"/>
      <c r="C7" s="32"/>
      <c r="D7" s="28"/>
      <c r="E7" s="32"/>
      <c r="F7" s="28"/>
      <c r="G7" s="32"/>
      <c r="H7" s="28"/>
      <c r="I7" s="32"/>
      <c r="J7" s="28"/>
      <c r="K7" s="32"/>
      <c r="L7" s="28"/>
      <c r="M7" s="32"/>
      <c r="N7" s="28"/>
      <c r="O7" s="32"/>
      <c r="P7" s="28"/>
      <c r="Q7" s="32"/>
      <c r="R7" s="28"/>
      <c r="S7" s="32"/>
      <c r="T7" s="28"/>
      <c r="U7" s="32"/>
      <c r="V7" s="28"/>
      <c r="W7" s="32"/>
      <c r="X7" s="28"/>
      <c r="Y7" s="32"/>
      <c r="Z7" s="28"/>
      <c r="AA7" s="32"/>
      <c r="AB7" s="28"/>
      <c r="AC7" s="32"/>
      <c r="AD7" s="28"/>
      <c r="AE7" s="33"/>
      <c r="AF7" s="28"/>
      <c r="AG7" s="33"/>
      <c r="AH7" s="28"/>
      <c r="AI7" s="33"/>
      <c r="AJ7" s="28"/>
      <c r="AK7" s="33"/>
      <c r="AL7" s="28"/>
      <c r="AM7" s="33"/>
      <c r="AN7" s="28"/>
      <c r="AO7" s="33"/>
    </row>
    <row r="8" spans="1:41">
      <c r="A8" s="117" t="str">
        <f>Achievements!B5</f>
        <v>Backyard Jungle / My Tiger Jungle</v>
      </c>
      <c r="B8" s="28" t="str">
        <f>'Scout 1'!$B11</f>
        <v xml:space="preserve"> </v>
      </c>
      <c r="C8" s="32"/>
      <c r="D8" s="28" t="str">
        <f>'Scout 2'!$B11</f>
        <v xml:space="preserve"> </v>
      </c>
      <c r="E8" s="32"/>
      <c r="F8" s="28" t="str">
        <f>'Scout 3'!$B11</f>
        <v xml:space="preserve"> </v>
      </c>
      <c r="G8" s="32"/>
      <c r="H8" s="28" t="str">
        <f>'Scout 4'!$B11</f>
        <v xml:space="preserve"> </v>
      </c>
      <c r="I8" s="32"/>
      <c r="J8" s="28" t="str">
        <f>'Scout 5'!$B11</f>
        <v xml:space="preserve"> </v>
      </c>
      <c r="K8" s="32"/>
      <c r="L8" s="28" t="str">
        <f>'Scout 6'!$B11</f>
        <v xml:space="preserve"> </v>
      </c>
      <c r="M8" s="32"/>
      <c r="N8" s="28" t="str">
        <f>'Scout 7'!$B11</f>
        <v xml:space="preserve"> </v>
      </c>
      <c r="O8" s="32"/>
      <c r="P8" s="28" t="str">
        <f>'Scout 8'!$B11</f>
        <v xml:space="preserve"> </v>
      </c>
      <c r="Q8" s="32"/>
      <c r="R8" s="28" t="str">
        <f>'Scout 9'!$B11</f>
        <v xml:space="preserve"> </v>
      </c>
      <c r="S8" s="32"/>
      <c r="T8" s="28" t="str">
        <f>'Scout 10'!$B11</f>
        <v xml:space="preserve"> </v>
      </c>
      <c r="U8" s="32"/>
      <c r="V8" s="28" t="str">
        <f>'Scout 11'!$B11</f>
        <v xml:space="preserve"> </v>
      </c>
      <c r="W8" s="32"/>
      <c r="X8" s="28" t="str">
        <f>'Scout 12'!$B11</f>
        <v xml:space="preserve"> </v>
      </c>
      <c r="Y8" s="32"/>
      <c r="Z8" s="28" t="str">
        <f>'Scout 13'!$B11</f>
        <v xml:space="preserve"> </v>
      </c>
      <c r="AA8" s="32"/>
      <c r="AB8" s="28" t="str">
        <f>'Scout 14'!$B11</f>
        <v xml:space="preserve"> </v>
      </c>
      <c r="AC8" s="32"/>
      <c r="AD8" s="28" t="str">
        <f>'Scout 15'!$B11</f>
        <v xml:space="preserve"> </v>
      </c>
      <c r="AE8" s="33"/>
      <c r="AF8" s="28" t="str">
        <f>'Scout 16'!$B11</f>
        <v xml:space="preserve"> </v>
      </c>
      <c r="AG8" s="33"/>
      <c r="AH8" s="28" t="str">
        <f>'Scout 17'!$B11</f>
        <v xml:space="preserve"> </v>
      </c>
      <c r="AI8" s="33"/>
      <c r="AJ8" s="28" t="str">
        <f>'Scout 18'!$B11</f>
        <v xml:space="preserve"> </v>
      </c>
      <c r="AK8" s="33"/>
      <c r="AL8" s="28" t="str">
        <f>'Scout 19'!$B11</f>
        <v xml:space="preserve"> </v>
      </c>
      <c r="AM8" s="33"/>
      <c r="AN8" s="28" t="str">
        <f>'Scout 20'!$B11</f>
        <v xml:space="preserve"> </v>
      </c>
      <c r="AO8" s="33"/>
    </row>
    <row r="9" spans="1:41">
      <c r="A9" s="30" t="str">
        <f>Achievements!B12</f>
        <v>Games Tigers Play</v>
      </c>
      <c r="B9" s="28" t="str">
        <f>'Scout 1'!$B12</f>
        <v/>
      </c>
      <c r="C9" s="32"/>
      <c r="D9" s="28" t="str">
        <f>'Scout 2'!$B12</f>
        <v/>
      </c>
      <c r="E9" s="32"/>
      <c r="F9" s="28" t="str">
        <f>'Scout 3'!$B12</f>
        <v/>
      </c>
      <c r="G9" s="32"/>
      <c r="H9" s="28" t="str">
        <f>'Scout 4'!$B12</f>
        <v/>
      </c>
      <c r="I9" s="32"/>
      <c r="J9" s="28" t="str">
        <f>'Scout 5'!$B12</f>
        <v/>
      </c>
      <c r="K9" s="32"/>
      <c r="L9" s="28" t="str">
        <f>'Scout 6'!$B12</f>
        <v/>
      </c>
      <c r="M9" s="32"/>
      <c r="N9" s="28" t="str">
        <f>'Scout 7'!$B12</f>
        <v/>
      </c>
      <c r="O9" s="32"/>
      <c r="P9" s="28" t="str">
        <f>'Scout 8'!$B12</f>
        <v/>
      </c>
      <c r="Q9" s="32"/>
      <c r="R9" s="28" t="str">
        <f>'Scout 9'!$B12</f>
        <v/>
      </c>
      <c r="S9" s="32"/>
      <c r="T9" s="28" t="str">
        <f>'Scout 10'!$B12</f>
        <v/>
      </c>
      <c r="U9" s="32"/>
      <c r="V9" s="28" t="str">
        <f>'Scout 11'!$B12</f>
        <v/>
      </c>
      <c r="W9" s="32"/>
      <c r="X9" s="28" t="str">
        <f>'Scout 12'!$B12</f>
        <v/>
      </c>
      <c r="Y9" s="32"/>
      <c r="Z9" s="28" t="str">
        <f>'Scout 13'!$B12</f>
        <v/>
      </c>
      <c r="AA9" s="32"/>
      <c r="AB9" s="28" t="str">
        <f>'Scout 14'!$B12</f>
        <v/>
      </c>
      <c r="AC9" s="32"/>
      <c r="AD9" s="28" t="str">
        <f>'Scout 15'!$B12</f>
        <v/>
      </c>
      <c r="AE9" s="33"/>
      <c r="AF9" s="28" t="str">
        <f>'Scout 16'!$B12</f>
        <v/>
      </c>
      <c r="AG9" s="33"/>
      <c r="AH9" s="28" t="str">
        <f>'Scout 17'!$B12</f>
        <v/>
      </c>
      <c r="AI9" s="33"/>
      <c r="AJ9" s="28" t="str">
        <f>'Scout 18'!$B12</f>
        <v/>
      </c>
      <c r="AK9" s="33"/>
      <c r="AL9" s="28" t="str">
        <f>'Scout 19'!$B12</f>
        <v/>
      </c>
      <c r="AM9" s="33"/>
      <c r="AN9" s="28" t="str">
        <f>'Scout 20'!$B12</f>
        <v/>
      </c>
      <c r="AO9" s="33"/>
    </row>
    <row r="10" spans="1:41">
      <c r="A10" s="30" t="str">
        <f>Achievements!B21</f>
        <v>My Family's Duty to God</v>
      </c>
      <c r="B10" s="28" t="str">
        <f>'Scout 1'!$B13</f>
        <v xml:space="preserve"> </v>
      </c>
      <c r="C10" s="32"/>
      <c r="D10" s="28" t="str">
        <f>'Scout 2'!$B13</f>
        <v xml:space="preserve"> </v>
      </c>
      <c r="E10" s="32"/>
      <c r="F10" s="28" t="str">
        <f>'Scout 3'!$B13</f>
        <v xml:space="preserve"> </v>
      </c>
      <c r="G10" s="32"/>
      <c r="H10" s="28" t="str">
        <f>'Scout 4'!$B13</f>
        <v xml:space="preserve"> </v>
      </c>
      <c r="I10" s="32"/>
      <c r="J10" s="28" t="str">
        <f>'Scout 5'!$B13</f>
        <v xml:space="preserve"> </v>
      </c>
      <c r="K10" s="32"/>
      <c r="L10" s="28" t="str">
        <f>'Scout 6'!$B13</f>
        <v xml:space="preserve"> </v>
      </c>
      <c r="M10" s="32"/>
      <c r="N10" s="28" t="str">
        <f>'Scout 7'!$B13</f>
        <v xml:space="preserve"> </v>
      </c>
      <c r="O10" s="32"/>
      <c r="P10" s="28" t="str">
        <f>'Scout 8'!$B13</f>
        <v xml:space="preserve"> </v>
      </c>
      <c r="Q10" s="32"/>
      <c r="R10" s="28" t="str">
        <f>'Scout 9'!$B13</f>
        <v xml:space="preserve"> </v>
      </c>
      <c r="S10" s="32"/>
      <c r="T10" s="28" t="str">
        <f>'Scout 10'!$B13</f>
        <v xml:space="preserve"> </v>
      </c>
      <c r="U10" s="32"/>
      <c r="V10" s="28" t="str">
        <f>'Scout 11'!$B13</f>
        <v xml:space="preserve"> </v>
      </c>
      <c r="W10" s="32"/>
      <c r="X10" s="28" t="str">
        <f>'Scout 12'!$B13</f>
        <v xml:space="preserve"> </v>
      </c>
      <c r="Y10" s="32"/>
      <c r="Z10" s="28" t="str">
        <f>'Scout 13'!$B13</f>
        <v xml:space="preserve"> </v>
      </c>
      <c r="AA10" s="32"/>
      <c r="AB10" s="28" t="str">
        <f>'Scout 14'!$B13</f>
        <v xml:space="preserve"> </v>
      </c>
      <c r="AC10" s="32"/>
      <c r="AD10" s="28" t="str">
        <f>'Scout 15'!$B13</f>
        <v xml:space="preserve"> </v>
      </c>
      <c r="AE10" s="33"/>
      <c r="AF10" s="28" t="str">
        <f>'Scout 16'!$B13</f>
        <v xml:space="preserve"> </v>
      </c>
      <c r="AG10" s="33"/>
      <c r="AH10" s="28" t="str">
        <f>'Scout 17'!$B13</f>
        <v xml:space="preserve"> </v>
      </c>
      <c r="AI10" s="33"/>
      <c r="AJ10" s="28" t="str">
        <f>'Scout 18'!$B13</f>
        <v xml:space="preserve"> </v>
      </c>
      <c r="AK10" s="33"/>
      <c r="AL10" s="28" t="str">
        <f>'Scout 19'!$B13</f>
        <v xml:space="preserve"> </v>
      </c>
      <c r="AM10" s="33"/>
      <c r="AN10" s="28" t="str">
        <f>'Scout 20'!$B13</f>
        <v xml:space="preserve"> </v>
      </c>
      <c r="AO10" s="33"/>
    </row>
    <row r="11" spans="1:41">
      <c r="A11" s="30" t="str">
        <f>Achievements!B28</f>
        <v>Team Tiger</v>
      </c>
      <c r="B11" s="28" t="str">
        <f>'Scout 1'!$B14</f>
        <v/>
      </c>
      <c r="C11" s="32"/>
      <c r="D11" s="28" t="str">
        <f>'Scout 2'!$B14</f>
        <v/>
      </c>
      <c r="E11" s="32"/>
      <c r="F11" s="28" t="str">
        <f>'Scout 3'!$B14</f>
        <v/>
      </c>
      <c r="G11" s="32"/>
      <c r="H11" s="28" t="str">
        <f>'Scout 4'!$B14</f>
        <v/>
      </c>
      <c r="I11" s="32"/>
      <c r="J11" s="28" t="str">
        <f>'Scout 5'!$B14</f>
        <v/>
      </c>
      <c r="K11" s="32"/>
      <c r="L11" s="28" t="str">
        <f>'Scout 6'!$B14</f>
        <v/>
      </c>
      <c r="M11" s="32"/>
      <c r="N11" s="28" t="str">
        <f>'Scout 7'!$B14</f>
        <v/>
      </c>
      <c r="O11" s="32"/>
      <c r="P11" s="28" t="str">
        <f>'Scout 8'!$B14</f>
        <v/>
      </c>
      <c r="Q11" s="32"/>
      <c r="R11" s="28" t="str">
        <f>'Scout 9'!$B14</f>
        <v/>
      </c>
      <c r="S11" s="174"/>
      <c r="T11" s="28" t="str">
        <f>'Scout 10'!$B14</f>
        <v/>
      </c>
      <c r="U11" s="32"/>
      <c r="V11" s="28" t="str">
        <f>'Scout 11'!$B14</f>
        <v/>
      </c>
      <c r="W11" s="32"/>
      <c r="X11" s="28" t="str">
        <f>'Scout 12'!$B14</f>
        <v/>
      </c>
      <c r="Y11" s="32"/>
      <c r="Z11" s="28" t="str">
        <f>'Scout 13'!$B14</f>
        <v/>
      </c>
      <c r="AA11" s="32"/>
      <c r="AB11" s="28" t="str">
        <f>'Scout 14'!$B14</f>
        <v/>
      </c>
      <c r="AC11" s="32"/>
      <c r="AD11" s="28" t="str">
        <f>'Scout 15'!$B14</f>
        <v/>
      </c>
      <c r="AE11" s="33"/>
      <c r="AF11" s="28" t="str">
        <f>'Scout 16'!$B14</f>
        <v/>
      </c>
      <c r="AG11" s="33"/>
      <c r="AH11" s="28" t="str">
        <f>'Scout 17'!$B14</f>
        <v/>
      </c>
      <c r="AI11" s="33"/>
      <c r="AJ11" s="28" t="str">
        <f>'Scout 18'!$B14</f>
        <v/>
      </c>
      <c r="AK11" s="33"/>
      <c r="AL11" s="28" t="str">
        <f>'Scout 19'!$B14</f>
        <v/>
      </c>
      <c r="AM11" s="33"/>
      <c r="AN11" s="28" t="str">
        <f>'Scout 20'!$B14</f>
        <v/>
      </c>
      <c r="AO11" s="33"/>
    </row>
    <row r="12" spans="1:41">
      <c r="A12" s="30" t="str">
        <f>Achievements!B35</f>
        <v>Tiger Bites</v>
      </c>
      <c r="B12" s="28" t="str">
        <f>'Scout 1'!$B15</f>
        <v/>
      </c>
      <c r="C12" s="32"/>
      <c r="D12" s="28" t="str">
        <f>'Scout 2'!$B15</f>
        <v/>
      </c>
      <c r="E12" s="32"/>
      <c r="F12" s="28" t="str">
        <f>'Scout 3'!$B15</f>
        <v/>
      </c>
      <c r="G12" s="32"/>
      <c r="H12" s="28" t="str">
        <f>'Scout 4'!$B15</f>
        <v/>
      </c>
      <c r="I12" s="32"/>
      <c r="J12" s="28" t="str">
        <f>'Scout 5'!$B15</f>
        <v/>
      </c>
      <c r="K12" s="32"/>
      <c r="L12" s="28" t="str">
        <f>'Scout 6'!$B15</f>
        <v/>
      </c>
      <c r="M12" s="32"/>
      <c r="N12" s="28" t="str">
        <f>'Scout 7'!$B15</f>
        <v/>
      </c>
      <c r="O12" s="32"/>
      <c r="P12" s="28" t="str">
        <f>'Scout 8'!$B15</f>
        <v/>
      </c>
      <c r="Q12" s="32"/>
      <c r="R12" s="28" t="str">
        <f>'Scout 9'!$B15</f>
        <v/>
      </c>
      <c r="S12" s="32"/>
      <c r="T12" s="28" t="str">
        <f>'Scout 10'!$B15</f>
        <v/>
      </c>
      <c r="U12" s="32"/>
      <c r="V12" s="28" t="str">
        <f>'Scout 11'!$B15</f>
        <v/>
      </c>
      <c r="W12" s="32"/>
      <c r="X12" s="28" t="str">
        <f>'Scout 12'!$B15</f>
        <v/>
      </c>
      <c r="Y12" s="32"/>
      <c r="Z12" s="28" t="str">
        <f>'Scout 13'!$B15</f>
        <v/>
      </c>
      <c r="AA12" s="32"/>
      <c r="AB12" s="28" t="str">
        <f>'Scout 14'!$B15</f>
        <v/>
      </c>
      <c r="AC12" s="32"/>
      <c r="AD12" s="28" t="str">
        <f>'Scout 15'!$B15</f>
        <v/>
      </c>
      <c r="AE12" s="33"/>
      <c r="AF12" s="28" t="str">
        <f>'Scout 16'!$B15</f>
        <v/>
      </c>
      <c r="AG12" s="33"/>
      <c r="AH12" s="28" t="str">
        <f>'Scout 17'!$B15</f>
        <v/>
      </c>
      <c r="AI12" s="33"/>
      <c r="AJ12" s="28" t="str">
        <f>'Scout 18'!$B15</f>
        <v/>
      </c>
      <c r="AK12" s="33"/>
      <c r="AL12" s="28" t="str">
        <f>'Scout 19'!$B15</f>
        <v/>
      </c>
      <c r="AM12" s="33"/>
      <c r="AN12" s="28" t="str">
        <f>'Scout 20'!$B15</f>
        <v/>
      </c>
      <c r="AO12" s="33"/>
    </row>
    <row r="13" spans="1:41">
      <c r="A13" s="30" t="str">
        <f>Achievements!B43</f>
        <v>Tigers in the Wild</v>
      </c>
      <c r="B13" s="28" t="str">
        <f>'Scout 1'!$B16</f>
        <v/>
      </c>
      <c r="C13" s="32"/>
      <c r="D13" s="28" t="str">
        <f>'Scout 2'!$B16</f>
        <v/>
      </c>
      <c r="E13" s="32"/>
      <c r="F13" s="28" t="str">
        <f>'Scout 3'!$B16</f>
        <v/>
      </c>
      <c r="G13" s="32"/>
      <c r="H13" s="28" t="str">
        <f>'Scout 4'!$B16</f>
        <v/>
      </c>
      <c r="I13" s="32"/>
      <c r="J13" s="28" t="str">
        <f>'Scout 5'!$B16</f>
        <v/>
      </c>
      <c r="K13" s="32"/>
      <c r="L13" s="28" t="str">
        <f>'Scout 6'!$B16</f>
        <v/>
      </c>
      <c r="M13" s="32"/>
      <c r="N13" s="28" t="str">
        <f>'Scout 7'!$B16</f>
        <v/>
      </c>
      <c r="O13" s="32"/>
      <c r="P13" s="28" t="str">
        <f>'Scout 8'!$B16</f>
        <v/>
      </c>
      <c r="Q13" s="32"/>
      <c r="R13" s="28" t="str">
        <f>'Scout 9'!$B16</f>
        <v/>
      </c>
      <c r="S13" s="32"/>
      <c r="T13" s="28" t="str">
        <f>'Scout 10'!$B16</f>
        <v/>
      </c>
      <c r="U13" s="32"/>
      <c r="V13" s="28" t="str">
        <f>'Scout 11'!$B16</f>
        <v/>
      </c>
      <c r="W13" s="32"/>
      <c r="X13" s="28" t="str">
        <f>'Scout 12'!$B16</f>
        <v/>
      </c>
      <c r="Y13" s="32"/>
      <c r="Z13" s="28" t="str">
        <f>'Scout 13'!$B16</f>
        <v/>
      </c>
      <c r="AA13" s="32"/>
      <c r="AB13" s="28" t="str">
        <f>'Scout 14'!$B16</f>
        <v/>
      </c>
      <c r="AC13" s="32"/>
      <c r="AD13" s="28" t="str">
        <f>'Scout 15'!$B16</f>
        <v/>
      </c>
      <c r="AE13" s="33"/>
      <c r="AF13" s="28" t="str">
        <f>'Scout 16'!$B16</f>
        <v/>
      </c>
      <c r="AG13" s="33"/>
      <c r="AH13" s="28" t="str">
        <f>'Scout 17'!$B16</f>
        <v/>
      </c>
      <c r="AI13" s="33"/>
      <c r="AJ13" s="28" t="str">
        <f>'Scout 18'!$B16</f>
        <v/>
      </c>
      <c r="AK13" s="33"/>
      <c r="AL13" s="28" t="str">
        <f>'Scout 19'!$B16</f>
        <v/>
      </c>
      <c r="AM13" s="33"/>
      <c r="AN13" s="28" t="str">
        <f>'Scout 20'!$B16</f>
        <v/>
      </c>
      <c r="AO13" s="33"/>
    </row>
    <row r="14" spans="1:41">
      <c r="A14" s="30"/>
      <c r="B14" s="28"/>
      <c r="C14" s="32"/>
      <c r="D14" s="28"/>
      <c r="E14" s="32"/>
      <c r="F14" s="28"/>
      <c r="G14" s="32"/>
      <c r="H14" s="28"/>
      <c r="I14" s="32"/>
      <c r="J14" s="28"/>
      <c r="K14" s="32"/>
      <c r="L14" s="28"/>
      <c r="M14" s="32"/>
      <c r="N14" s="28"/>
      <c r="O14" s="32"/>
      <c r="P14" s="28"/>
      <c r="Q14" s="32"/>
      <c r="R14" s="28"/>
      <c r="S14" s="32"/>
      <c r="T14" s="28"/>
      <c r="U14" s="32"/>
      <c r="V14" s="28"/>
      <c r="W14" s="32"/>
      <c r="X14" s="28"/>
      <c r="Y14" s="32"/>
      <c r="Z14" s="28"/>
      <c r="AA14" s="32"/>
      <c r="AB14" s="28"/>
      <c r="AC14" s="32"/>
      <c r="AD14" s="28"/>
      <c r="AE14" s="33"/>
      <c r="AF14" s="28"/>
      <c r="AG14" s="33"/>
      <c r="AH14" s="28"/>
      <c r="AI14" s="33"/>
      <c r="AJ14" s="28"/>
      <c r="AK14" s="33"/>
      <c r="AL14" s="28"/>
      <c r="AM14" s="33"/>
      <c r="AN14" s="28"/>
      <c r="AO14" s="33"/>
    </row>
    <row r="15" spans="1:41">
      <c r="A15" s="44" t="s">
        <v>0</v>
      </c>
      <c r="B15" s="28"/>
      <c r="C15" s="32"/>
      <c r="D15" s="28"/>
      <c r="E15" s="32"/>
      <c r="F15" s="28"/>
      <c r="G15" s="32"/>
      <c r="H15" s="28"/>
      <c r="I15" s="32"/>
      <c r="J15" s="28"/>
      <c r="K15" s="32"/>
      <c r="L15" s="28"/>
      <c r="M15" s="32"/>
      <c r="N15" s="28"/>
      <c r="O15" s="32"/>
      <c r="P15" s="28"/>
      <c r="Q15" s="32"/>
      <c r="R15" s="28"/>
      <c r="S15" s="32"/>
      <c r="T15" s="28"/>
      <c r="U15" s="32"/>
      <c r="V15" s="28"/>
      <c r="W15" s="32"/>
      <c r="X15" s="28"/>
      <c r="Y15" s="32"/>
      <c r="Z15" s="28"/>
      <c r="AA15" s="32"/>
      <c r="AB15" s="28"/>
      <c r="AC15" s="32"/>
      <c r="AD15" s="28"/>
      <c r="AE15" s="33"/>
      <c r="AF15" s="28"/>
      <c r="AG15" s="33"/>
      <c r="AH15" s="28"/>
      <c r="AI15" s="33"/>
      <c r="AJ15" s="28"/>
      <c r="AK15" s="33"/>
      <c r="AL15" s="28"/>
      <c r="AM15" s="33"/>
      <c r="AN15" s="28"/>
      <c r="AO15" s="33"/>
    </row>
    <row r="16" spans="1:41">
      <c r="A16" s="117" t="str">
        <f>Electives!B6</f>
        <v>Curiosity, Intrigue, and Magical Mysteries</v>
      </c>
      <c r="B16" s="28" t="str">
        <f>'Scout 1'!$B19</f>
        <v/>
      </c>
      <c r="C16" s="32"/>
      <c r="D16" s="28" t="str">
        <f>'Scout 2'!$B19</f>
        <v/>
      </c>
      <c r="E16" s="32"/>
      <c r="F16" s="28" t="str">
        <f>'Scout 3'!$B19</f>
        <v/>
      </c>
      <c r="G16" s="32"/>
      <c r="H16" s="28" t="str">
        <f>'Scout 4'!$B19</f>
        <v/>
      </c>
      <c r="I16" s="32"/>
      <c r="J16" s="28" t="str">
        <f>'Scout 5'!$B19</f>
        <v/>
      </c>
      <c r="K16" s="32"/>
      <c r="L16" s="28" t="str">
        <f>'Scout 6'!$B19</f>
        <v/>
      </c>
      <c r="M16" s="32"/>
      <c r="N16" s="28" t="str">
        <f>'Scout 7'!$B19</f>
        <v/>
      </c>
      <c r="O16" s="32"/>
      <c r="P16" s="28" t="str">
        <f>'Scout 8'!$B19</f>
        <v/>
      </c>
      <c r="Q16" s="32"/>
      <c r="R16" s="28" t="str">
        <f>'Scout 9'!$B19</f>
        <v/>
      </c>
      <c r="S16" s="32"/>
      <c r="T16" s="28" t="str">
        <f>'Scout 10'!$B19</f>
        <v/>
      </c>
      <c r="U16" s="32"/>
      <c r="V16" s="28" t="str">
        <f>'Scout 11'!$B19</f>
        <v/>
      </c>
      <c r="W16" s="32"/>
      <c r="X16" s="28" t="str">
        <f>'Scout 12'!$B19</f>
        <v/>
      </c>
      <c r="Y16" s="32"/>
      <c r="Z16" s="28" t="str">
        <f>'Scout 13'!$B19</f>
        <v/>
      </c>
      <c r="AA16" s="32"/>
      <c r="AB16" s="28" t="str">
        <f>'Scout 14'!$B19</f>
        <v/>
      </c>
      <c r="AC16" s="32"/>
      <c r="AD16" s="28" t="str">
        <f>'Scout 15'!$B19</f>
        <v/>
      </c>
      <c r="AE16" s="33"/>
      <c r="AF16" s="28" t="str">
        <f>'Scout 16'!$B19</f>
        <v/>
      </c>
      <c r="AG16" s="33"/>
      <c r="AH16" s="28" t="str">
        <f>'Scout 17'!$B19</f>
        <v/>
      </c>
      <c r="AI16" s="33"/>
      <c r="AJ16" s="28" t="str">
        <f>'Scout 18'!$B19</f>
        <v/>
      </c>
      <c r="AK16" s="33"/>
      <c r="AL16" s="28" t="str">
        <f>'Scout 19'!$B19</f>
        <v/>
      </c>
      <c r="AM16" s="33"/>
      <c r="AN16" s="28" t="str">
        <f>'Scout 20'!$B19</f>
        <v/>
      </c>
      <c r="AO16" s="33"/>
    </row>
    <row r="17" spans="1:41">
      <c r="A17" s="117" t="str">
        <f>Electives!B15</f>
        <v>Earning Your Stripes</v>
      </c>
      <c r="B17" s="28" t="str">
        <f>'Scout 1'!$B20</f>
        <v xml:space="preserve"> </v>
      </c>
      <c r="C17" s="32"/>
      <c r="D17" s="28" t="str">
        <f>'Scout 2'!$B20</f>
        <v xml:space="preserve"> </v>
      </c>
      <c r="E17" s="32"/>
      <c r="F17" s="28" t="str">
        <f>'Scout 3'!$B20</f>
        <v xml:space="preserve"> </v>
      </c>
      <c r="G17" s="32"/>
      <c r="H17" s="28" t="str">
        <f>'Scout 4'!$B20</f>
        <v xml:space="preserve"> </v>
      </c>
      <c r="I17" s="32"/>
      <c r="J17" s="28" t="str">
        <f>'Scout 5'!$B20</f>
        <v xml:space="preserve"> </v>
      </c>
      <c r="K17" s="32"/>
      <c r="L17" s="28" t="str">
        <f>'Scout 6'!$B20</f>
        <v xml:space="preserve"> </v>
      </c>
      <c r="M17" s="32"/>
      <c r="N17" s="28" t="str">
        <f>'Scout 7'!$B20</f>
        <v xml:space="preserve"> </v>
      </c>
      <c r="O17" s="32"/>
      <c r="P17" s="28" t="str">
        <f>'Scout 8'!$B20</f>
        <v xml:space="preserve"> </v>
      </c>
      <c r="Q17" s="32"/>
      <c r="R17" s="28" t="str">
        <f>'Scout 9'!$B20</f>
        <v xml:space="preserve"> </v>
      </c>
      <c r="S17" s="32"/>
      <c r="T17" s="28" t="str">
        <f>'Scout 10'!$B20</f>
        <v xml:space="preserve"> </v>
      </c>
      <c r="U17" s="32"/>
      <c r="V17" s="28" t="str">
        <f>'Scout 11'!$B20</f>
        <v xml:space="preserve"> </v>
      </c>
      <c r="W17" s="32"/>
      <c r="X17" s="28" t="str">
        <f>'Scout 12'!$B20</f>
        <v xml:space="preserve"> </v>
      </c>
      <c r="Y17" s="32"/>
      <c r="Z17" s="28" t="str">
        <f>'Scout 13'!$B20</f>
        <v xml:space="preserve"> </v>
      </c>
      <c r="AA17" s="32"/>
      <c r="AB17" s="28" t="str">
        <f>'Scout 14'!$B20</f>
        <v xml:space="preserve"> </v>
      </c>
      <c r="AC17" s="32"/>
      <c r="AD17" s="28" t="str">
        <f>'Scout 15'!$B20</f>
        <v xml:space="preserve"> </v>
      </c>
      <c r="AE17" s="33"/>
      <c r="AF17" s="28" t="str">
        <f>'Scout 16'!$B20</f>
        <v xml:space="preserve"> </v>
      </c>
      <c r="AG17" s="33"/>
      <c r="AH17" s="28" t="str">
        <f>'Scout 17'!$B20</f>
        <v xml:space="preserve"> </v>
      </c>
      <c r="AI17" s="33"/>
      <c r="AJ17" s="28" t="str">
        <f>'Scout 18'!$B20</f>
        <v xml:space="preserve"> </v>
      </c>
      <c r="AK17" s="33"/>
      <c r="AL17" s="28" t="str">
        <f>'Scout 19'!$B20</f>
        <v xml:space="preserve"> </v>
      </c>
      <c r="AM17" s="33"/>
      <c r="AN17" s="28" t="str">
        <f>'Scout 20'!$B20</f>
        <v xml:space="preserve"> </v>
      </c>
      <c r="AO17" s="33"/>
    </row>
    <row r="18" spans="1:41">
      <c r="A18" s="117" t="str">
        <f>Electives!B23</f>
        <v>Family Stories</v>
      </c>
      <c r="B18" s="28" t="str">
        <f>'Scout 1'!$B21</f>
        <v/>
      </c>
      <c r="C18" s="32"/>
      <c r="D18" s="28" t="str">
        <f>'Scout 2'!$B21</f>
        <v/>
      </c>
      <c r="E18" s="32"/>
      <c r="F18" s="28" t="str">
        <f>'Scout 3'!$B21</f>
        <v/>
      </c>
      <c r="G18" s="32"/>
      <c r="H18" s="28" t="str">
        <f>'Scout 4'!$B21</f>
        <v/>
      </c>
      <c r="I18" s="32"/>
      <c r="J18" s="28" t="str">
        <f>'Scout 5'!$B21</f>
        <v/>
      </c>
      <c r="K18" s="32"/>
      <c r="L18" s="28" t="str">
        <f>'Scout 6'!$B21</f>
        <v/>
      </c>
      <c r="M18" s="32"/>
      <c r="N18" s="28" t="str">
        <f>'Scout 7'!$B21</f>
        <v/>
      </c>
      <c r="O18" s="32"/>
      <c r="P18" s="28" t="str">
        <f>'Scout 8'!$B21</f>
        <v/>
      </c>
      <c r="Q18" s="32"/>
      <c r="R18" s="28" t="str">
        <f>'Scout 9'!$B21</f>
        <v/>
      </c>
      <c r="S18" s="32"/>
      <c r="T18" s="28" t="str">
        <f>'Scout 10'!$B21</f>
        <v/>
      </c>
      <c r="U18" s="32"/>
      <c r="V18" s="28" t="str">
        <f>'Scout 11'!$B21</f>
        <v/>
      </c>
      <c r="W18" s="32"/>
      <c r="X18" s="28" t="str">
        <f>'Scout 12'!$B21</f>
        <v/>
      </c>
      <c r="Y18" s="32"/>
      <c r="Z18" s="28" t="str">
        <f>'Scout 13'!$B21</f>
        <v/>
      </c>
      <c r="AA18" s="32"/>
      <c r="AB18" s="28" t="str">
        <f>'Scout 14'!$B21</f>
        <v/>
      </c>
      <c r="AC18" s="32"/>
      <c r="AD18" s="28" t="str">
        <f>'Scout 15'!$B21</f>
        <v/>
      </c>
      <c r="AE18" s="33"/>
      <c r="AF18" s="28" t="str">
        <f>'Scout 16'!$B21</f>
        <v/>
      </c>
      <c r="AG18" s="33"/>
      <c r="AH18" s="28" t="str">
        <f>'Scout 17'!$B21</f>
        <v/>
      </c>
      <c r="AI18" s="33"/>
      <c r="AJ18" s="28" t="str">
        <f>'Scout 18'!$B21</f>
        <v/>
      </c>
      <c r="AK18" s="33"/>
      <c r="AL18" s="28" t="str">
        <f>'Scout 19'!$B21</f>
        <v/>
      </c>
      <c r="AM18" s="33"/>
      <c r="AN18" s="28" t="str">
        <f>'Scout 20'!$B21</f>
        <v/>
      </c>
      <c r="AO18" s="33"/>
    </row>
    <row r="19" spans="1:41">
      <c r="A19" s="117" t="str">
        <f>Electives!B33</f>
        <v>Floats and Boats</v>
      </c>
      <c r="B19" s="28" t="str">
        <f>'Scout 1'!$B22</f>
        <v/>
      </c>
      <c r="C19" s="32"/>
      <c r="D19" s="28" t="str">
        <f>'Scout 2'!$B22</f>
        <v/>
      </c>
      <c r="E19" s="32"/>
      <c r="F19" s="28" t="str">
        <f>'Scout 3'!$B22</f>
        <v/>
      </c>
      <c r="G19" s="32"/>
      <c r="H19" s="28" t="str">
        <f>'Scout 4'!$B22</f>
        <v/>
      </c>
      <c r="I19" s="32"/>
      <c r="J19" s="28" t="str">
        <f>'Scout 5'!$B22</f>
        <v/>
      </c>
      <c r="K19" s="32"/>
      <c r="L19" s="28" t="str">
        <f>'Scout 6'!$B22</f>
        <v/>
      </c>
      <c r="M19" s="32"/>
      <c r="N19" s="28" t="str">
        <f>'Scout 7'!$B22</f>
        <v/>
      </c>
      <c r="O19" s="32"/>
      <c r="P19" s="28" t="str">
        <f>'Scout 8'!$B22</f>
        <v/>
      </c>
      <c r="Q19" s="32"/>
      <c r="R19" s="28" t="str">
        <f>'Scout 9'!$B22</f>
        <v/>
      </c>
      <c r="S19" s="32"/>
      <c r="T19" s="28" t="str">
        <f>'Scout 10'!$B22</f>
        <v/>
      </c>
      <c r="U19" s="32"/>
      <c r="V19" s="28" t="str">
        <f>'Scout 11'!$B22</f>
        <v/>
      </c>
      <c r="W19" s="32"/>
      <c r="X19" s="28" t="str">
        <f>'Scout 12'!$B22</f>
        <v/>
      </c>
      <c r="Y19" s="32"/>
      <c r="Z19" s="28" t="str">
        <f>'Scout 13'!$B22</f>
        <v/>
      </c>
      <c r="AA19" s="32"/>
      <c r="AB19" s="28" t="str">
        <f>'Scout 14'!$B22</f>
        <v/>
      </c>
      <c r="AC19" s="32"/>
      <c r="AD19" s="28" t="str">
        <f>'Scout 15'!$B22</f>
        <v/>
      </c>
      <c r="AE19" s="33"/>
      <c r="AF19" s="28" t="str">
        <f>'Scout 16'!$B22</f>
        <v/>
      </c>
      <c r="AG19" s="33"/>
      <c r="AH19" s="28" t="str">
        <f>'Scout 17'!$B22</f>
        <v/>
      </c>
      <c r="AI19" s="33"/>
      <c r="AJ19" s="28" t="str">
        <f>'Scout 18'!$B22</f>
        <v/>
      </c>
      <c r="AK19" s="33"/>
      <c r="AL19" s="28" t="str">
        <f>'Scout 19'!$B22</f>
        <v/>
      </c>
      <c r="AM19" s="33"/>
      <c r="AN19" s="28" t="str">
        <f>'Scout 20'!$B22</f>
        <v/>
      </c>
      <c r="AO19" s="33"/>
    </row>
    <row r="20" spans="1:41">
      <c r="A20" s="117" t="str">
        <f>Electives!B42</f>
        <v>Good Knights</v>
      </c>
      <c r="B20" s="28" t="str">
        <f>'Scout 1'!$B23</f>
        <v/>
      </c>
      <c r="C20" s="32"/>
      <c r="D20" s="28" t="str">
        <f>'Scout 2'!$B23</f>
        <v/>
      </c>
      <c r="E20" s="32"/>
      <c r="F20" s="28" t="str">
        <f>'Scout 3'!$B23</f>
        <v/>
      </c>
      <c r="G20" s="32"/>
      <c r="H20" s="28" t="str">
        <f>'Scout 4'!$B23</f>
        <v/>
      </c>
      <c r="I20" s="32"/>
      <c r="J20" s="28" t="str">
        <f>'Scout 5'!$B23</f>
        <v/>
      </c>
      <c r="K20" s="32"/>
      <c r="L20" s="28" t="str">
        <f>'Scout 6'!$B23</f>
        <v/>
      </c>
      <c r="M20" s="32"/>
      <c r="N20" s="28" t="str">
        <f>'Scout 7'!$B23</f>
        <v/>
      </c>
      <c r="O20" s="32"/>
      <c r="P20" s="28" t="str">
        <f>'Scout 8'!$B23</f>
        <v/>
      </c>
      <c r="Q20" s="32"/>
      <c r="R20" s="28" t="str">
        <f>'Scout 9'!$B23</f>
        <v/>
      </c>
      <c r="S20" s="32"/>
      <c r="T20" s="28" t="str">
        <f>'Scout 10'!$B23</f>
        <v/>
      </c>
      <c r="U20" s="32"/>
      <c r="V20" s="28" t="str">
        <f>'Scout 11'!$B23</f>
        <v/>
      </c>
      <c r="W20" s="32"/>
      <c r="X20" s="28" t="str">
        <f>'Scout 12'!$B23</f>
        <v/>
      </c>
      <c r="Y20" s="32"/>
      <c r="Z20" s="28" t="str">
        <f>'Scout 13'!$B23</f>
        <v/>
      </c>
      <c r="AA20" s="32"/>
      <c r="AB20" s="28" t="str">
        <f>'Scout 14'!$B23</f>
        <v/>
      </c>
      <c r="AC20" s="32"/>
      <c r="AD20" s="28" t="str">
        <f>'Scout 15'!$B23</f>
        <v/>
      </c>
      <c r="AE20" s="33"/>
      <c r="AF20" s="28" t="str">
        <f>'Scout 16'!$B23</f>
        <v/>
      </c>
      <c r="AG20" s="33"/>
      <c r="AH20" s="28" t="str">
        <f>'Scout 17'!$B23</f>
        <v/>
      </c>
      <c r="AI20" s="33"/>
      <c r="AJ20" s="28" t="str">
        <f>'Scout 18'!$B23</f>
        <v/>
      </c>
      <c r="AK20" s="33"/>
      <c r="AL20" s="28" t="str">
        <f>'Scout 19'!$B23</f>
        <v/>
      </c>
      <c r="AM20" s="33"/>
      <c r="AN20" s="28" t="str">
        <f>'Scout 20'!$B23</f>
        <v/>
      </c>
      <c r="AO20" s="33"/>
    </row>
    <row r="21" spans="1:41">
      <c r="A21" s="117" t="str">
        <f>Electives!B50</f>
        <v>Rolling Tigers</v>
      </c>
      <c r="B21" s="28" t="str">
        <f>'Scout 1'!$B24</f>
        <v/>
      </c>
      <c r="C21" s="32"/>
      <c r="D21" s="28" t="str">
        <f>'Scout 2'!$B24</f>
        <v/>
      </c>
      <c r="E21" s="32"/>
      <c r="F21" s="28" t="str">
        <f>'Scout 3'!$B24</f>
        <v/>
      </c>
      <c r="G21" s="32"/>
      <c r="H21" s="28" t="str">
        <f>'Scout 4'!$B24</f>
        <v/>
      </c>
      <c r="I21" s="32"/>
      <c r="J21" s="28" t="str">
        <f>'Scout 5'!$B24</f>
        <v/>
      </c>
      <c r="K21" s="32"/>
      <c r="L21" s="28" t="str">
        <f>'Scout 6'!$B24</f>
        <v/>
      </c>
      <c r="M21" s="32"/>
      <c r="N21" s="28" t="str">
        <f>'Scout 7'!$B24</f>
        <v/>
      </c>
      <c r="O21" s="32"/>
      <c r="P21" s="28" t="str">
        <f>'Scout 8'!$B24</f>
        <v/>
      </c>
      <c r="Q21" s="32"/>
      <c r="R21" s="28" t="str">
        <f>'Scout 9'!$B24</f>
        <v/>
      </c>
      <c r="S21" s="32"/>
      <c r="T21" s="28" t="str">
        <f>'Scout 10'!$B24</f>
        <v/>
      </c>
      <c r="U21" s="32"/>
      <c r="V21" s="28" t="str">
        <f>'Scout 11'!$B24</f>
        <v/>
      </c>
      <c r="W21" s="32"/>
      <c r="X21" s="28" t="str">
        <f>'Scout 12'!$B24</f>
        <v/>
      </c>
      <c r="Y21" s="32"/>
      <c r="Z21" s="28" t="str">
        <f>'Scout 13'!$B24</f>
        <v/>
      </c>
      <c r="AA21" s="32"/>
      <c r="AB21" s="28" t="str">
        <f>'Scout 14'!$B24</f>
        <v/>
      </c>
      <c r="AC21" s="32"/>
      <c r="AD21" s="28" t="str">
        <f>'Scout 15'!$B24</f>
        <v/>
      </c>
      <c r="AE21" s="33"/>
      <c r="AF21" s="28" t="str">
        <f>'Scout 16'!$B24</f>
        <v/>
      </c>
      <c r="AG21" s="33"/>
      <c r="AH21" s="28" t="str">
        <f>'Scout 17'!$B24</f>
        <v/>
      </c>
      <c r="AI21" s="33"/>
      <c r="AJ21" s="28" t="str">
        <f>'Scout 18'!$B24</f>
        <v/>
      </c>
      <c r="AK21" s="33"/>
      <c r="AL21" s="28" t="str">
        <f>'Scout 19'!$B24</f>
        <v/>
      </c>
      <c r="AM21" s="33"/>
      <c r="AN21" s="28" t="str">
        <f>'Scout 20'!$B24</f>
        <v/>
      </c>
      <c r="AO21" s="33"/>
    </row>
    <row r="22" spans="1:41">
      <c r="A22" s="117" t="str">
        <f>Electives!B61</f>
        <v>Sky is the Limit</v>
      </c>
      <c r="B22" s="28" t="str">
        <f>'Scout 1'!$B25</f>
        <v/>
      </c>
      <c r="C22" s="32"/>
      <c r="D22" s="28" t="str">
        <f>'Scout 2'!$B25</f>
        <v/>
      </c>
      <c r="E22" s="32"/>
      <c r="F22" s="28" t="str">
        <f>'Scout 3'!$B25</f>
        <v/>
      </c>
      <c r="G22" s="32"/>
      <c r="H22" s="28" t="str">
        <f>'Scout 4'!$B25</f>
        <v/>
      </c>
      <c r="I22" s="32"/>
      <c r="J22" s="28" t="str">
        <f>'Scout 5'!$B25</f>
        <v/>
      </c>
      <c r="K22" s="32"/>
      <c r="L22" s="28" t="str">
        <f>'Scout 6'!$B25</f>
        <v/>
      </c>
      <c r="M22" s="32"/>
      <c r="N22" s="28" t="str">
        <f>'Scout 7'!$B25</f>
        <v/>
      </c>
      <c r="O22" s="32"/>
      <c r="P22" s="28" t="str">
        <f>'Scout 8'!$B25</f>
        <v/>
      </c>
      <c r="Q22" s="32"/>
      <c r="R22" s="28" t="str">
        <f>'Scout 9'!$B25</f>
        <v/>
      </c>
      <c r="S22" s="32"/>
      <c r="T22" s="28" t="str">
        <f>'Scout 10'!$B25</f>
        <v/>
      </c>
      <c r="U22" s="32"/>
      <c r="V22" s="28" t="str">
        <f>'Scout 11'!$B25</f>
        <v/>
      </c>
      <c r="W22" s="32"/>
      <c r="X22" s="28" t="str">
        <f>'Scout 12'!$B25</f>
        <v/>
      </c>
      <c r="Y22" s="32"/>
      <c r="Z22" s="28" t="str">
        <f>'Scout 13'!$B25</f>
        <v/>
      </c>
      <c r="AA22" s="32"/>
      <c r="AB22" s="28" t="str">
        <f>'Scout 14'!$B25</f>
        <v/>
      </c>
      <c r="AC22" s="32"/>
      <c r="AD22" s="28" t="str">
        <f>'Scout 15'!$B25</f>
        <v/>
      </c>
      <c r="AE22" s="33"/>
      <c r="AF22" s="28" t="str">
        <f>'Scout 16'!$B25</f>
        <v/>
      </c>
      <c r="AG22" s="33"/>
      <c r="AH22" s="28" t="str">
        <f>'Scout 17'!$B25</f>
        <v/>
      </c>
      <c r="AI22" s="33"/>
      <c r="AJ22" s="28" t="str">
        <f>'Scout 18'!$B25</f>
        <v/>
      </c>
      <c r="AK22" s="33"/>
      <c r="AL22" s="28" t="str">
        <f>'Scout 19'!$B25</f>
        <v/>
      </c>
      <c r="AM22" s="33"/>
      <c r="AN22" s="28" t="str">
        <f>'Scout 20'!$B25</f>
        <v/>
      </c>
      <c r="AO22" s="33"/>
    </row>
    <row r="23" spans="1:41">
      <c r="A23" s="117" t="str">
        <f>Electives!B71</f>
        <v>Stories in Shapes</v>
      </c>
      <c r="B23" s="28" t="str">
        <f>'Scout 1'!$B26</f>
        <v/>
      </c>
      <c r="C23" s="32"/>
      <c r="D23" s="28" t="str">
        <f>'Scout 2'!$B26</f>
        <v/>
      </c>
      <c r="E23" s="32"/>
      <c r="F23" s="28" t="str">
        <f>'Scout 3'!$B26</f>
        <v/>
      </c>
      <c r="G23" s="32"/>
      <c r="H23" s="28" t="str">
        <f>'Scout 4'!$B26</f>
        <v/>
      </c>
      <c r="I23" s="32"/>
      <c r="J23" s="28" t="str">
        <f>'Scout 5'!$B26</f>
        <v/>
      </c>
      <c r="K23" s="32"/>
      <c r="L23" s="28" t="str">
        <f>'Scout 6'!$B26</f>
        <v/>
      </c>
      <c r="M23" s="32"/>
      <c r="N23" s="28" t="str">
        <f>'Scout 7'!$B26</f>
        <v/>
      </c>
      <c r="O23" s="32"/>
      <c r="P23" s="28" t="str">
        <f>'Scout 8'!$B26</f>
        <v/>
      </c>
      <c r="Q23" s="32"/>
      <c r="R23" s="28" t="str">
        <f>'Scout 9'!$B26</f>
        <v/>
      </c>
      <c r="S23" s="32"/>
      <c r="T23" s="28" t="str">
        <f>'Scout 10'!$B26</f>
        <v/>
      </c>
      <c r="U23" s="32"/>
      <c r="V23" s="28" t="str">
        <f>'Scout 11'!$B26</f>
        <v/>
      </c>
      <c r="W23" s="32"/>
      <c r="X23" s="28" t="str">
        <f>'Scout 12'!$B26</f>
        <v/>
      </c>
      <c r="Y23" s="32"/>
      <c r="Z23" s="28" t="str">
        <f>'Scout 13'!$B26</f>
        <v/>
      </c>
      <c r="AA23" s="32"/>
      <c r="AB23" s="28" t="str">
        <f>'Scout 14'!$B26</f>
        <v/>
      </c>
      <c r="AC23" s="32"/>
      <c r="AD23" s="28" t="str">
        <f>'Scout 15'!$B26</f>
        <v/>
      </c>
      <c r="AE23" s="33"/>
      <c r="AF23" s="28" t="str">
        <f>'Scout 16'!$B26</f>
        <v/>
      </c>
      <c r="AG23" s="33"/>
      <c r="AH23" s="28" t="str">
        <f>'Scout 17'!$B26</f>
        <v/>
      </c>
      <c r="AI23" s="33"/>
      <c r="AJ23" s="28" t="str">
        <f>'Scout 18'!$B26</f>
        <v/>
      </c>
      <c r="AK23" s="33"/>
      <c r="AL23" s="28" t="str">
        <f>'Scout 19'!$B26</f>
        <v/>
      </c>
      <c r="AM23" s="33"/>
      <c r="AN23" s="28" t="str">
        <f>'Scout 20'!$B26</f>
        <v/>
      </c>
      <c r="AO23" s="33"/>
    </row>
    <row r="24" spans="1:41">
      <c r="A24" s="117" t="str">
        <f>Electives!B78</f>
        <v>Tiger-iffic!</v>
      </c>
      <c r="B24" s="28" t="str">
        <f>'Scout 1'!$B27</f>
        <v xml:space="preserve"> </v>
      </c>
      <c r="C24" s="32"/>
      <c r="D24" s="28" t="str">
        <f>'Scout 2'!$B27</f>
        <v xml:space="preserve"> </v>
      </c>
      <c r="E24" s="32"/>
      <c r="F24" s="28" t="str">
        <f>'Scout 3'!$B27</f>
        <v xml:space="preserve"> </v>
      </c>
      <c r="G24" s="32"/>
      <c r="H24" s="28" t="str">
        <f>'Scout 4'!$B27</f>
        <v xml:space="preserve"> </v>
      </c>
      <c r="I24" s="32"/>
      <c r="J24" s="28" t="str">
        <f>'Scout 5'!$B27</f>
        <v xml:space="preserve"> </v>
      </c>
      <c r="K24" s="32"/>
      <c r="L24" s="28" t="str">
        <f>'Scout 6'!$B27</f>
        <v xml:space="preserve"> </v>
      </c>
      <c r="M24" s="32"/>
      <c r="N24" s="28" t="str">
        <f>'Scout 7'!$B27</f>
        <v xml:space="preserve"> </v>
      </c>
      <c r="O24" s="32"/>
      <c r="P24" s="28" t="str">
        <f>'Scout 8'!$B27</f>
        <v xml:space="preserve"> </v>
      </c>
      <c r="Q24" s="32"/>
      <c r="R24" s="28" t="str">
        <f>'Scout 9'!$B27</f>
        <v xml:space="preserve"> </v>
      </c>
      <c r="S24" s="32"/>
      <c r="T24" s="28" t="str">
        <f>'Scout 10'!$B27</f>
        <v xml:space="preserve"> </v>
      </c>
      <c r="U24" s="32"/>
      <c r="V24" s="28" t="str">
        <f>'Scout 11'!$B27</f>
        <v xml:space="preserve"> </v>
      </c>
      <c r="W24" s="32"/>
      <c r="X24" s="28" t="str">
        <f>'Scout 12'!$B27</f>
        <v xml:space="preserve"> </v>
      </c>
      <c r="Y24" s="32"/>
      <c r="Z24" s="28" t="str">
        <f>'Scout 13'!$B27</f>
        <v xml:space="preserve"> </v>
      </c>
      <c r="AA24" s="32"/>
      <c r="AB24" s="28" t="str">
        <f>'Scout 14'!$B27</f>
        <v xml:space="preserve"> </v>
      </c>
      <c r="AC24" s="32"/>
      <c r="AD24" s="28" t="str">
        <f>'Scout 15'!$B27</f>
        <v xml:space="preserve"> </v>
      </c>
      <c r="AE24" s="33"/>
      <c r="AF24" s="28" t="str">
        <f>'Scout 16'!$B27</f>
        <v xml:space="preserve"> </v>
      </c>
      <c r="AG24" s="33"/>
      <c r="AH24" s="28" t="str">
        <f>'Scout 17'!$B27</f>
        <v xml:space="preserve"> </v>
      </c>
      <c r="AI24" s="33"/>
      <c r="AJ24" s="28" t="str">
        <f>'Scout 18'!$B27</f>
        <v xml:space="preserve"> </v>
      </c>
      <c r="AK24" s="33"/>
      <c r="AL24" s="28" t="str">
        <f>'Scout 19'!$B27</f>
        <v xml:space="preserve"> </v>
      </c>
      <c r="AM24" s="33"/>
      <c r="AN24" s="28" t="str">
        <f>'Scout 20'!$B27</f>
        <v xml:space="preserve"> </v>
      </c>
      <c r="AO24" s="33"/>
    </row>
    <row r="25" spans="1:41">
      <c r="A25" s="117" t="str">
        <f>Electives!B88</f>
        <v>Tiger: Safe and Smart</v>
      </c>
      <c r="B25" s="28" t="str">
        <f>'Scout 1'!$B28</f>
        <v xml:space="preserve"> </v>
      </c>
      <c r="C25" s="32"/>
      <c r="D25" s="28" t="str">
        <f>'Scout 2'!$B28</f>
        <v xml:space="preserve"> </v>
      </c>
      <c r="E25" s="32"/>
      <c r="F25" s="28" t="str">
        <f>'Scout 3'!$B28</f>
        <v xml:space="preserve"> </v>
      </c>
      <c r="G25" s="32"/>
      <c r="H25" s="28" t="str">
        <f>'Scout 4'!$B28</f>
        <v xml:space="preserve"> </v>
      </c>
      <c r="I25" s="32"/>
      <c r="J25" s="28" t="str">
        <f>'Scout 5'!$B28</f>
        <v xml:space="preserve"> </v>
      </c>
      <c r="K25" s="32"/>
      <c r="L25" s="28" t="str">
        <f>'Scout 6'!$B28</f>
        <v xml:space="preserve"> </v>
      </c>
      <c r="M25" s="32"/>
      <c r="N25" s="28" t="str">
        <f>'Scout 7'!$B28</f>
        <v xml:space="preserve"> </v>
      </c>
      <c r="O25" s="32"/>
      <c r="P25" s="28" t="str">
        <f>'Scout 8'!$B28</f>
        <v xml:space="preserve"> </v>
      </c>
      <c r="Q25" s="32"/>
      <c r="R25" s="28" t="str">
        <f>'Scout 9'!$B28</f>
        <v xml:space="preserve"> </v>
      </c>
      <c r="S25" s="32"/>
      <c r="T25" s="28" t="str">
        <f>'Scout 10'!$B28</f>
        <v xml:space="preserve"> </v>
      </c>
      <c r="U25" s="32"/>
      <c r="V25" s="28" t="str">
        <f>'Scout 11'!$B28</f>
        <v xml:space="preserve"> </v>
      </c>
      <c r="W25" s="32"/>
      <c r="X25" s="28" t="str">
        <f>'Scout 12'!$B28</f>
        <v xml:space="preserve"> </v>
      </c>
      <c r="Y25" s="32"/>
      <c r="Z25" s="28" t="str">
        <f>'Scout 13'!$B28</f>
        <v xml:space="preserve"> </v>
      </c>
      <c r="AA25" s="32"/>
      <c r="AB25" s="28" t="str">
        <f>'Scout 14'!$B28</f>
        <v xml:space="preserve"> </v>
      </c>
      <c r="AC25" s="32"/>
      <c r="AD25" s="28" t="str">
        <f>'Scout 15'!$B28</f>
        <v xml:space="preserve"> </v>
      </c>
      <c r="AE25" s="33"/>
      <c r="AF25" s="28" t="str">
        <f>'Scout 16'!$B28</f>
        <v xml:space="preserve"> </v>
      </c>
      <c r="AG25" s="33"/>
      <c r="AH25" s="28" t="str">
        <f>'Scout 17'!$B28</f>
        <v xml:space="preserve"> </v>
      </c>
      <c r="AI25" s="33"/>
      <c r="AJ25" s="28" t="str">
        <f>'Scout 18'!$B28</f>
        <v xml:space="preserve"> </v>
      </c>
      <c r="AK25" s="33"/>
      <c r="AL25" s="28" t="str">
        <f>'Scout 19'!$B28</f>
        <v xml:space="preserve"> </v>
      </c>
      <c r="AM25" s="33"/>
      <c r="AN25" s="28" t="str">
        <f>'Scout 20'!$B28</f>
        <v xml:space="preserve"> </v>
      </c>
      <c r="AO25" s="33"/>
    </row>
    <row r="26" spans="1:41">
      <c r="A26" s="117" t="str">
        <f>Electives!B99</f>
        <v>Tiger Tag</v>
      </c>
      <c r="B26" s="28" t="str">
        <f>'Scout 1'!$B29</f>
        <v/>
      </c>
      <c r="C26" s="32"/>
      <c r="D26" s="28" t="str">
        <f>'Scout 2'!$B29</f>
        <v/>
      </c>
      <c r="E26" s="32"/>
      <c r="F26" s="28" t="str">
        <f>'Scout 3'!$B29</f>
        <v/>
      </c>
      <c r="G26" s="32"/>
      <c r="H26" s="28" t="str">
        <f>'Scout 4'!$B29</f>
        <v/>
      </c>
      <c r="I26" s="32"/>
      <c r="J26" s="28" t="str">
        <f>'Scout 5'!$B29</f>
        <v/>
      </c>
      <c r="K26" s="32"/>
      <c r="L26" s="28" t="str">
        <f>'Scout 6'!$B29</f>
        <v/>
      </c>
      <c r="M26" s="32"/>
      <c r="N26" s="28" t="str">
        <f>'Scout 7'!$B29</f>
        <v/>
      </c>
      <c r="O26" s="32"/>
      <c r="P26" s="28" t="str">
        <f>'Scout 8'!$B29</f>
        <v/>
      </c>
      <c r="Q26" s="32"/>
      <c r="R26" s="28" t="str">
        <f>'Scout 9'!$B29</f>
        <v/>
      </c>
      <c r="S26" s="32"/>
      <c r="T26" s="28" t="str">
        <f>'Scout 10'!$B29</f>
        <v/>
      </c>
      <c r="U26" s="32"/>
      <c r="V26" s="28" t="str">
        <f>'Scout 11'!$B29</f>
        <v/>
      </c>
      <c r="W26" s="32"/>
      <c r="X26" s="28" t="str">
        <f>'Scout 12'!$B29</f>
        <v/>
      </c>
      <c r="Y26" s="32"/>
      <c r="Z26" s="28" t="str">
        <f>'Scout 13'!$B29</f>
        <v/>
      </c>
      <c r="AA26" s="32"/>
      <c r="AB26" s="28" t="str">
        <f>'Scout 14'!$B29</f>
        <v/>
      </c>
      <c r="AC26" s="32"/>
      <c r="AD26" s="28" t="str">
        <f>'Scout 15'!$B29</f>
        <v/>
      </c>
      <c r="AE26" s="33"/>
      <c r="AF26" s="28" t="str">
        <f>'Scout 16'!$B29</f>
        <v/>
      </c>
      <c r="AG26" s="33"/>
      <c r="AH26" s="28" t="str">
        <f>'Scout 17'!$B29</f>
        <v/>
      </c>
      <c r="AI26" s="33"/>
      <c r="AJ26" s="28" t="str">
        <f>'Scout 18'!$B29</f>
        <v/>
      </c>
      <c r="AK26" s="33"/>
      <c r="AL26" s="28" t="str">
        <f>'Scout 19'!$B29</f>
        <v/>
      </c>
      <c r="AM26" s="33"/>
      <c r="AN26" s="28" t="str">
        <f>'Scout 20'!$B29</f>
        <v/>
      </c>
      <c r="AO26" s="33"/>
    </row>
    <row r="27" spans="1:41">
      <c r="A27" s="117" t="str">
        <f>Electives!B105</f>
        <v>Tiger Tales</v>
      </c>
      <c r="B27" s="28" t="str">
        <f>'Scout 1'!$B30</f>
        <v xml:space="preserve"> </v>
      </c>
      <c r="C27" s="32"/>
      <c r="D27" s="28" t="str">
        <f>'Scout 2'!$B30</f>
        <v xml:space="preserve"> </v>
      </c>
      <c r="E27" s="32"/>
      <c r="F27" s="28" t="str">
        <f>'Scout 3'!$B30</f>
        <v xml:space="preserve"> </v>
      </c>
      <c r="G27" s="32"/>
      <c r="H27" s="28" t="str">
        <f>'Scout 4'!$B30</f>
        <v xml:space="preserve"> </v>
      </c>
      <c r="I27" s="32"/>
      <c r="J27" s="28" t="str">
        <f>'Scout 5'!$B30</f>
        <v xml:space="preserve"> </v>
      </c>
      <c r="K27" s="32"/>
      <c r="L27" s="28" t="str">
        <f>'Scout 6'!$B30</f>
        <v xml:space="preserve"> </v>
      </c>
      <c r="M27" s="32"/>
      <c r="N27" s="28" t="str">
        <f>'Scout 7'!$B30</f>
        <v xml:space="preserve"> </v>
      </c>
      <c r="O27" s="32"/>
      <c r="P27" s="28" t="str">
        <f>'Scout 8'!$B30</f>
        <v xml:space="preserve"> </v>
      </c>
      <c r="Q27" s="32"/>
      <c r="R27" s="28" t="str">
        <f>'Scout 9'!$B30</f>
        <v xml:space="preserve"> </v>
      </c>
      <c r="S27" s="32"/>
      <c r="T27" s="28" t="str">
        <f>'Scout 10'!$B30</f>
        <v xml:space="preserve"> </v>
      </c>
      <c r="U27" s="32"/>
      <c r="V27" s="28" t="str">
        <f>'Scout 11'!$B30</f>
        <v xml:space="preserve"> </v>
      </c>
      <c r="W27" s="32"/>
      <c r="X27" s="28" t="str">
        <f>'Scout 12'!$B30</f>
        <v xml:space="preserve"> </v>
      </c>
      <c r="Y27" s="32"/>
      <c r="Z27" s="28" t="str">
        <f>'Scout 13'!$B30</f>
        <v xml:space="preserve"> </v>
      </c>
      <c r="AA27" s="32"/>
      <c r="AB27" s="28" t="str">
        <f>'Scout 14'!$B30</f>
        <v xml:space="preserve"> </v>
      </c>
      <c r="AC27" s="32"/>
      <c r="AD27" s="28" t="str">
        <f>'Scout 15'!$B30</f>
        <v xml:space="preserve"> </v>
      </c>
      <c r="AE27" s="33"/>
      <c r="AF27" s="28" t="str">
        <f>'Scout 16'!$B30</f>
        <v xml:space="preserve"> </v>
      </c>
      <c r="AG27" s="33"/>
      <c r="AH27" s="28" t="str">
        <f>'Scout 17'!$B30</f>
        <v xml:space="preserve"> </v>
      </c>
      <c r="AI27" s="33"/>
      <c r="AJ27" s="28" t="str">
        <f>'Scout 18'!$B30</f>
        <v xml:space="preserve"> </v>
      </c>
      <c r="AK27" s="33"/>
      <c r="AL27" s="28" t="str">
        <f>'Scout 19'!$B30</f>
        <v xml:space="preserve"> </v>
      </c>
      <c r="AM27" s="33"/>
      <c r="AN27" s="28" t="str">
        <f>'Scout 20'!$B30</f>
        <v xml:space="preserve"> </v>
      </c>
      <c r="AO27" s="33"/>
    </row>
    <row r="28" spans="1:41">
      <c r="A28" s="117" t="str">
        <f>Electives!B114</f>
        <v>Tiger Theater</v>
      </c>
      <c r="B28" s="28" t="str">
        <f>'Scout 1'!$B31</f>
        <v xml:space="preserve"> </v>
      </c>
      <c r="C28" s="32"/>
      <c r="D28" s="28" t="str">
        <f>'Scout 2'!$B31</f>
        <v xml:space="preserve"> </v>
      </c>
      <c r="E28" s="32"/>
      <c r="F28" s="28" t="str">
        <f>'Scout 3'!$B31</f>
        <v xml:space="preserve"> </v>
      </c>
      <c r="G28" s="32"/>
      <c r="H28" s="28" t="str">
        <f>'Scout 4'!$B31</f>
        <v xml:space="preserve"> </v>
      </c>
      <c r="I28" s="32"/>
      <c r="J28" s="28" t="str">
        <f>'Scout 5'!$B31</f>
        <v xml:space="preserve"> </v>
      </c>
      <c r="K28" s="32"/>
      <c r="L28" s="28" t="str">
        <f>'Scout 6'!$B31</f>
        <v xml:space="preserve"> </v>
      </c>
      <c r="M28" s="32"/>
      <c r="N28" s="28" t="str">
        <f>'Scout 7'!$B31</f>
        <v xml:space="preserve"> </v>
      </c>
      <c r="O28" s="32"/>
      <c r="P28" s="28" t="str">
        <f>'Scout 8'!$B31</f>
        <v xml:space="preserve"> </v>
      </c>
      <c r="Q28" s="32"/>
      <c r="R28" s="28" t="str">
        <f>'Scout 9'!$B31</f>
        <v xml:space="preserve"> </v>
      </c>
      <c r="S28" s="32"/>
      <c r="T28" s="28" t="str">
        <f>'Scout 10'!$B31</f>
        <v xml:space="preserve"> </v>
      </c>
      <c r="U28" s="32"/>
      <c r="V28" s="28" t="str">
        <f>'Scout 11'!$B31</f>
        <v xml:space="preserve"> </v>
      </c>
      <c r="W28" s="32"/>
      <c r="X28" s="28" t="str">
        <f>'Scout 12'!$B31</f>
        <v xml:space="preserve"> </v>
      </c>
      <c r="Y28" s="32"/>
      <c r="Z28" s="28" t="str">
        <f>'Scout 13'!$B31</f>
        <v xml:space="preserve"> </v>
      </c>
      <c r="AA28" s="32"/>
      <c r="AB28" s="28" t="str">
        <f>'Scout 14'!$B31</f>
        <v xml:space="preserve"> </v>
      </c>
      <c r="AC28" s="32"/>
      <c r="AD28" s="28" t="str">
        <f>'Scout 15'!$B31</f>
        <v xml:space="preserve"> </v>
      </c>
      <c r="AE28" s="33"/>
      <c r="AF28" s="28" t="str">
        <f>'Scout 16'!$B31</f>
        <v xml:space="preserve"> </v>
      </c>
      <c r="AG28" s="33"/>
      <c r="AH28" s="28" t="str">
        <f>'Scout 17'!$B31</f>
        <v xml:space="preserve"> </v>
      </c>
      <c r="AI28" s="33"/>
      <c r="AJ28" s="28" t="str">
        <f>'Scout 18'!$B31</f>
        <v xml:space="preserve"> </v>
      </c>
      <c r="AK28" s="33"/>
      <c r="AL28" s="28" t="str">
        <f>'Scout 19'!$B31</f>
        <v xml:space="preserve"> </v>
      </c>
      <c r="AM28" s="33"/>
      <c r="AN28" s="28" t="str">
        <f>'Scout 20'!$B31</f>
        <v xml:space="preserve"> </v>
      </c>
      <c r="AO28" s="33"/>
    </row>
    <row r="29" spans="1:41">
      <c r="A29" s="117"/>
      <c r="B29" s="28"/>
      <c r="C29" s="32"/>
      <c r="D29" s="28"/>
      <c r="E29" s="32"/>
      <c r="F29" s="28"/>
      <c r="G29" s="32"/>
      <c r="H29" s="28"/>
      <c r="I29" s="32"/>
      <c r="J29" s="28"/>
      <c r="K29" s="32"/>
      <c r="L29" s="28"/>
      <c r="M29" s="32"/>
      <c r="N29" s="28"/>
      <c r="O29" s="32"/>
      <c r="P29" s="28"/>
      <c r="Q29" s="32"/>
      <c r="R29" s="28"/>
      <c r="S29" s="32"/>
      <c r="T29" s="28"/>
      <c r="U29" s="32"/>
      <c r="V29" s="28"/>
      <c r="W29" s="32"/>
      <c r="X29" s="28"/>
      <c r="Y29" s="32"/>
      <c r="Z29" s="28"/>
      <c r="AA29" s="32"/>
      <c r="AB29" s="28"/>
      <c r="AC29" s="32"/>
      <c r="AD29" s="28"/>
      <c r="AE29" s="33"/>
      <c r="AF29" s="28"/>
      <c r="AG29" s="33"/>
      <c r="AH29" s="28"/>
      <c r="AI29" s="33"/>
      <c r="AJ29" s="28"/>
      <c r="AK29" s="33"/>
      <c r="AL29" s="28"/>
      <c r="AM29" s="33"/>
      <c r="AN29" s="28"/>
      <c r="AO29" s="33"/>
    </row>
    <row r="30" spans="1:41">
      <c r="A30" s="117" t="str">
        <f>'Cub Awards'!C5</f>
        <v>Emergency Preparedness</v>
      </c>
      <c r="B30" s="28" t="str">
        <f>'Cub Awards'!E12</f>
        <v/>
      </c>
      <c r="C30" s="32"/>
      <c r="D30" s="28" t="str">
        <f>'Cub Awards'!F12</f>
        <v/>
      </c>
      <c r="E30" s="32"/>
      <c r="F30" s="28" t="str">
        <f>'Cub Awards'!G12</f>
        <v/>
      </c>
      <c r="G30" s="32"/>
      <c r="H30" s="28" t="str">
        <f>'Cub Awards'!H12</f>
        <v/>
      </c>
      <c r="I30" s="32"/>
      <c r="J30" s="28" t="str">
        <f>'Cub Awards'!I12</f>
        <v/>
      </c>
      <c r="K30" s="32"/>
      <c r="L30" s="28" t="str">
        <f>'Cub Awards'!J12</f>
        <v/>
      </c>
      <c r="M30" s="32"/>
      <c r="N30" s="28" t="str">
        <f>'Cub Awards'!K12</f>
        <v/>
      </c>
      <c r="O30" s="32"/>
      <c r="P30" s="28" t="str">
        <f>'Cub Awards'!L12</f>
        <v/>
      </c>
      <c r="Q30" s="32"/>
      <c r="R30" s="28" t="str">
        <f>'Cub Awards'!M12</f>
        <v/>
      </c>
      <c r="S30" s="32"/>
      <c r="T30" s="28" t="str">
        <f>'Cub Awards'!N12</f>
        <v/>
      </c>
      <c r="U30" s="32"/>
      <c r="V30" s="28" t="str">
        <f>'Cub Awards'!O12</f>
        <v/>
      </c>
      <c r="W30" s="32"/>
      <c r="X30" s="28" t="str">
        <f>'Cub Awards'!P12</f>
        <v/>
      </c>
      <c r="Y30" s="32"/>
      <c r="Z30" s="28" t="str">
        <f>'Cub Awards'!Q12</f>
        <v/>
      </c>
      <c r="AA30" s="32"/>
      <c r="AB30" s="28" t="str">
        <f>'Cub Awards'!R12</f>
        <v/>
      </c>
      <c r="AC30" s="32"/>
      <c r="AD30" s="28" t="str">
        <f>'Cub Awards'!S12</f>
        <v/>
      </c>
      <c r="AE30" s="33"/>
      <c r="AF30" s="28" t="str">
        <f>'Cub Awards'!T12</f>
        <v/>
      </c>
      <c r="AG30" s="33"/>
      <c r="AH30" s="28" t="str">
        <f>'Cub Awards'!U12</f>
        <v/>
      </c>
      <c r="AI30" s="33"/>
      <c r="AJ30" s="28" t="str">
        <f>'Cub Awards'!V12</f>
        <v/>
      </c>
      <c r="AK30" s="33"/>
      <c r="AL30" s="28" t="str">
        <f>'Cub Awards'!W12</f>
        <v/>
      </c>
      <c r="AM30" s="33"/>
      <c r="AN30" s="28" t="str">
        <f>'Cub Awards'!X12</f>
        <v/>
      </c>
      <c r="AO30" s="33"/>
    </row>
    <row r="31" spans="1:41">
      <c r="A31" s="117" t="str">
        <f>'Cub Awards'!C13</f>
        <v>Outdoor Activity Award</v>
      </c>
      <c r="B31" s="28" t="str">
        <f>'Cub Awards'!E31</f>
        <v/>
      </c>
      <c r="C31" s="40"/>
      <c r="D31" s="28" t="str">
        <f>'Cub Awards'!F31</f>
        <v/>
      </c>
      <c r="E31" s="40"/>
      <c r="F31" s="28" t="str">
        <f>'Cub Awards'!G31</f>
        <v/>
      </c>
      <c r="G31" s="40"/>
      <c r="H31" s="28" t="str">
        <f>'Cub Awards'!H31</f>
        <v/>
      </c>
      <c r="I31" s="40"/>
      <c r="J31" s="28" t="str">
        <f>'Cub Awards'!I31</f>
        <v/>
      </c>
      <c r="K31" s="40"/>
      <c r="L31" s="28" t="str">
        <f>'Cub Awards'!J31</f>
        <v/>
      </c>
      <c r="M31" s="40"/>
      <c r="N31" s="28" t="str">
        <f>'Cub Awards'!K31</f>
        <v/>
      </c>
      <c r="O31" s="40"/>
      <c r="P31" s="28" t="str">
        <f>'Cub Awards'!L31</f>
        <v/>
      </c>
      <c r="Q31" s="40"/>
      <c r="R31" s="28" t="str">
        <f>'Cub Awards'!M31</f>
        <v/>
      </c>
      <c r="S31" s="40"/>
      <c r="T31" s="28" t="str">
        <f>'Cub Awards'!N31</f>
        <v/>
      </c>
      <c r="U31" s="40"/>
      <c r="V31" s="28" t="str">
        <f>'Cub Awards'!O31</f>
        <v/>
      </c>
      <c r="W31" s="40"/>
      <c r="X31" s="28" t="str">
        <f>'Cub Awards'!P31</f>
        <v/>
      </c>
      <c r="Y31" s="40"/>
      <c r="Z31" s="28" t="str">
        <f>'Cub Awards'!Q31</f>
        <v/>
      </c>
      <c r="AA31" s="40"/>
      <c r="AB31" s="28" t="str">
        <f>'Cub Awards'!R31</f>
        <v/>
      </c>
      <c r="AC31" s="40"/>
      <c r="AD31" s="28" t="str">
        <f>'Cub Awards'!S31</f>
        <v/>
      </c>
      <c r="AE31" s="41"/>
      <c r="AF31" s="28" t="str">
        <f>'Cub Awards'!T31</f>
        <v/>
      </c>
      <c r="AG31" s="41"/>
      <c r="AH31" s="28" t="str">
        <f>'Cub Awards'!U31</f>
        <v/>
      </c>
      <c r="AI31" s="41"/>
      <c r="AJ31" s="28" t="str">
        <f>'Cub Awards'!V31</f>
        <v/>
      </c>
      <c r="AK31" s="41"/>
      <c r="AL31" s="28" t="str">
        <f>'Cub Awards'!W31</f>
        <v/>
      </c>
      <c r="AM31" s="41"/>
      <c r="AN31" s="28" t="str">
        <f>'Cub Awards'!X31</f>
        <v/>
      </c>
      <c r="AO31" s="41"/>
    </row>
    <row r="32" spans="1:41">
      <c r="A32" s="30"/>
      <c r="B32" s="28"/>
      <c r="C32" s="32"/>
      <c r="D32" s="28"/>
      <c r="E32" s="32"/>
      <c r="F32" s="28"/>
      <c r="G32" s="32"/>
      <c r="H32" s="28"/>
      <c r="I32" s="32"/>
      <c r="J32" s="28"/>
      <c r="K32" s="32"/>
      <c r="L32" s="28"/>
      <c r="M32" s="32"/>
      <c r="N32" s="28"/>
      <c r="O32" s="32"/>
      <c r="P32" s="28"/>
      <c r="Q32" s="32"/>
      <c r="R32" s="28"/>
      <c r="S32" s="32"/>
      <c r="T32" s="28"/>
      <c r="U32" s="32"/>
      <c r="V32" s="28"/>
      <c r="W32" s="32"/>
      <c r="X32" s="28"/>
      <c r="Y32" s="32"/>
      <c r="Z32" s="28"/>
      <c r="AA32" s="32"/>
      <c r="AB32" s="28"/>
      <c r="AC32" s="32"/>
      <c r="AD32" s="28"/>
      <c r="AE32" s="33"/>
      <c r="AF32" s="28"/>
      <c r="AG32" s="33"/>
      <c r="AH32" s="28"/>
      <c r="AI32" s="33"/>
      <c r="AJ32" s="28"/>
      <c r="AK32" s="33"/>
      <c r="AL32" s="28"/>
      <c r="AM32" s="33"/>
      <c r="AN32" s="28"/>
      <c r="AO32" s="33"/>
    </row>
    <row r="33" spans="1:41">
      <c r="A33" s="30" t="str">
        <f>'Shooting Sports'!C5</f>
        <v>BB Gun: Level 1</v>
      </c>
      <c r="B33" s="180" t="str">
        <f>'Shooting Sports'!E10</f>
        <v/>
      </c>
      <c r="C33" s="32"/>
      <c r="D33" s="180" t="str">
        <f>'Shooting Sports'!F10</f>
        <v/>
      </c>
      <c r="E33" s="32"/>
      <c r="F33" s="180" t="str">
        <f>'Shooting Sports'!G10</f>
        <v/>
      </c>
      <c r="G33" s="32"/>
      <c r="H33" s="180" t="str">
        <f>'Shooting Sports'!H10</f>
        <v/>
      </c>
      <c r="I33" s="32"/>
      <c r="J33" s="180" t="str">
        <f>'Shooting Sports'!I10</f>
        <v/>
      </c>
      <c r="K33" s="32"/>
      <c r="L33" s="180" t="str">
        <f>'Shooting Sports'!J10</f>
        <v/>
      </c>
      <c r="M33" s="32"/>
      <c r="N33" s="180" t="str">
        <f>'Shooting Sports'!K10</f>
        <v/>
      </c>
      <c r="O33" s="32"/>
      <c r="P33" s="180" t="str">
        <f>'Shooting Sports'!L10</f>
        <v/>
      </c>
      <c r="Q33" s="32"/>
      <c r="R33" s="180" t="str">
        <f>'Shooting Sports'!M10</f>
        <v/>
      </c>
      <c r="S33" s="32"/>
      <c r="T33" s="180" t="str">
        <f>'Shooting Sports'!N10</f>
        <v/>
      </c>
      <c r="U33" s="32"/>
      <c r="V33" s="180" t="str">
        <f>'Shooting Sports'!O10</f>
        <v/>
      </c>
      <c r="W33" s="32"/>
      <c r="X33" s="180" t="str">
        <f>'Shooting Sports'!P10</f>
        <v/>
      </c>
      <c r="Y33" s="32"/>
      <c r="Z33" s="180" t="str">
        <f>'Shooting Sports'!Q10</f>
        <v/>
      </c>
      <c r="AA33" s="32"/>
      <c r="AB33" s="180" t="str">
        <f>'Shooting Sports'!R10</f>
        <v/>
      </c>
      <c r="AC33" s="32"/>
      <c r="AD33" s="180" t="str">
        <f>'Shooting Sports'!S10</f>
        <v/>
      </c>
      <c r="AE33" s="33"/>
      <c r="AF33" s="180" t="str">
        <f>'Shooting Sports'!T10</f>
        <v/>
      </c>
      <c r="AG33" s="33"/>
      <c r="AH33" s="180" t="str">
        <f>'Shooting Sports'!U10</f>
        <v/>
      </c>
      <c r="AI33" s="33"/>
      <c r="AJ33" s="180" t="str">
        <f>'Shooting Sports'!V10</f>
        <v/>
      </c>
      <c r="AK33" s="33"/>
      <c r="AL33" s="180" t="str">
        <f>'Shooting Sports'!W10</f>
        <v/>
      </c>
      <c r="AM33" s="33"/>
      <c r="AN33" s="180" t="str">
        <f>'Shooting Sports'!X10</f>
        <v/>
      </c>
      <c r="AO33" s="33"/>
    </row>
    <row r="34" spans="1:41">
      <c r="A34" s="30" t="str">
        <f>'Shooting Sports'!C11</f>
        <v>BB Gun: Level 2</v>
      </c>
      <c r="B34" s="180" t="str">
        <f>'Shooting Sports'!E16</f>
        <v/>
      </c>
      <c r="C34" s="32"/>
      <c r="D34" s="180" t="str">
        <f>'Shooting Sports'!F16</f>
        <v/>
      </c>
      <c r="E34" s="32"/>
      <c r="F34" s="180" t="str">
        <f>'Shooting Sports'!G16</f>
        <v/>
      </c>
      <c r="G34" s="32"/>
      <c r="H34" s="180" t="str">
        <f>'Shooting Sports'!H16</f>
        <v/>
      </c>
      <c r="I34" s="32"/>
      <c r="J34" s="180" t="str">
        <f>'Shooting Sports'!I16</f>
        <v/>
      </c>
      <c r="K34" s="32"/>
      <c r="L34" s="180" t="str">
        <f>'Shooting Sports'!J16</f>
        <v/>
      </c>
      <c r="M34" s="32"/>
      <c r="N34" s="180" t="str">
        <f>'Shooting Sports'!K16</f>
        <v/>
      </c>
      <c r="O34" s="32"/>
      <c r="P34" s="180" t="str">
        <f>'Shooting Sports'!L16</f>
        <v/>
      </c>
      <c r="Q34" s="32"/>
      <c r="R34" s="180" t="str">
        <f>'Shooting Sports'!M16</f>
        <v/>
      </c>
      <c r="S34" s="32"/>
      <c r="T34" s="180" t="str">
        <f>'Shooting Sports'!N16</f>
        <v/>
      </c>
      <c r="U34" s="32"/>
      <c r="V34" s="180" t="str">
        <f>'Shooting Sports'!O16</f>
        <v/>
      </c>
      <c r="W34" s="32"/>
      <c r="X34" s="180" t="str">
        <f>'Shooting Sports'!P16</f>
        <v/>
      </c>
      <c r="Y34" s="32"/>
      <c r="Z34" s="180" t="str">
        <f>'Shooting Sports'!Q16</f>
        <v/>
      </c>
      <c r="AA34" s="32"/>
      <c r="AB34" s="180" t="str">
        <f>'Shooting Sports'!R16</f>
        <v/>
      </c>
      <c r="AC34" s="32"/>
      <c r="AD34" s="180" t="str">
        <f>'Shooting Sports'!S16</f>
        <v/>
      </c>
      <c r="AE34" s="33"/>
      <c r="AF34" s="180" t="str">
        <f>'Shooting Sports'!T16</f>
        <v/>
      </c>
      <c r="AG34" s="33"/>
      <c r="AH34" s="180" t="str">
        <f>'Shooting Sports'!U16</f>
        <v/>
      </c>
      <c r="AI34" s="33"/>
      <c r="AJ34" s="180" t="str">
        <f>'Shooting Sports'!V16</f>
        <v/>
      </c>
      <c r="AK34" s="33"/>
      <c r="AL34" s="180" t="str">
        <f>'Shooting Sports'!W16</f>
        <v/>
      </c>
      <c r="AM34" s="33"/>
      <c r="AN34" s="180" t="str">
        <f>'Shooting Sports'!X16</f>
        <v/>
      </c>
      <c r="AO34" s="33"/>
    </row>
    <row r="35" spans="1:41" s="139" customFormat="1">
      <c r="A35" s="30" t="str">
        <f>'Shooting Sports'!C17</f>
        <v>Archery: Level 1</v>
      </c>
      <c r="B35" s="180" t="str">
        <f>'Shooting Sports'!E23</f>
        <v/>
      </c>
      <c r="C35" s="32"/>
      <c r="D35" s="180" t="str">
        <f>'Shooting Sports'!F23</f>
        <v/>
      </c>
      <c r="E35" s="32"/>
      <c r="F35" s="180" t="str">
        <f>'Shooting Sports'!G23</f>
        <v/>
      </c>
      <c r="G35" s="32"/>
      <c r="H35" s="180" t="str">
        <f>'Shooting Sports'!H23</f>
        <v/>
      </c>
      <c r="I35" s="32"/>
      <c r="J35" s="180" t="str">
        <f>'Shooting Sports'!I23</f>
        <v/>
      </c>
      <c r="K35" s="32"/>
      <c r="L35" s="180" t="str">
        <f>'Shooting Sports'!J23</f>
        <v/>
      </c>
      <c r="M35" s="32"/>
      <c r="N35" s="180" t="str">
        <f>'Shooting Sports'!K23</f>
        <v/>
      </c>
      <c r="O35" s="32"/>
      <c r="P35" s="180" t="str">
        <f>'Shooting Sports'!L23</f>
        <v/>
      </c>
      <c r="Q35" s="32"/>
      <c r="R35" s="180" t="str">
        <f>'Shooting Sports'!M23</f>
        <v/>
      </c>
      <c r="S35" s="32"/>
      <c r="T35" s="180" t="str">
        <f>'Shooting Sports'!N23</f>
        <v/>
      </c>
      <c r="U35" s="32"/>
      <c r="V35" s="180" t="str">
        <f>'Shooting Sports'!O23</f>
        <v/>
      </c>
      <c r="W35" s="32"/>
      <c r="X35" s="180" t="str">
        <f>'Shooting Sports'!P23</f>
        <v/>
      </c>
      <c r="Y35" s="32"/>
      <c r="Z35" s="180" t="str">
        <f>'Shooting Sports'!Q23</f>
        <v/>
      </c>
      <c r="AA35" s="32"/>
      <c r="AB35" s="180" t="str">
        <f>'Shooting Sports'!R23</f>
        <v/>
      </c>
      <c r="AC35" s="32"/>
      <c r="AD35" s="180" t="str">
        <f>'Shooting Sports'!S23</f>
        <v/>
      </c>
      <c r="AE35" s="33"/>
      <c r="AF35" s="180" t="str">
        <f>'Shooting Sports'!T23</f>
        <v/>
      </c>
      <c r="AG35" s="33"/>
      <c r="AH35" s="180" t="str">
        <f>'Shooting Sports'!U23</f>
        <v/>
      </c>
      <c r="AI35" s="33"/>
      <c r="AJ35" s="180" t="str">
        <f>'Shooting Sports'!V23</f>
        <v/>
      </c>
      <c r="AK35" s="33"/>
      <c r="AL35" s="180" t="str">
        <f>'Shooting Sports'!W23</f>
        <v/>
      </c>
      <c r="AM35" s="33"/>
      <c r="AN35" s="180" t="str">
        <f>'Shooting Sports'!X23</f>
        <v/>
      </c>
      <c r="AO35" s="33"/>
    </row>
    <row r="36" spans="1:41" s="139" customFormat="1">
      <c r="A36" s="30" t="str">
        <f>'Shooting Sports'!C24</f>
        <v>Archery: Level 2</v>
      </c>
      <c r="B36" s="180" t="str">
        <f>'Shooting Sports'!E29</f>
        <v/>
      </c>
      <c r="C36" s="32"/>
      <c r="D36" s="180" t="str">
        <f>'Shooting Sports'!F29</f>
        <v/>
      </c>
      <c r="E36" s="32"/>
      <c r="F36" s="180" t="str">
        <f>'Shooting Sports'!G29</f>
        <v/>
      </c>
      <c r="G36" s="32"/>
      <c r="H36" s="180" t="str">
        <f>'Shooting Sports'!H29</f>
        <v/>
      </c>
      <c r="I36" s="32"/>
      <c r="J36" s="180" t="str">
        <f>'Shooting Sports'!I29</f>
        <v/>
      </c>
      <c r="K36" s="32"/>
      <c r="L36" s="180" t="str">
        <f>'Shooting Sports'!J29</f>
        <v/>
      </c>
      <c r="M36" s="32"/>
      <c r="N36" s="180" t="str">
        <f>'Shooting Sports'!K29</f>
        <v/>
      </c>
      <c r="O36" s="32"/>
      <c r="P36" s="180" t="str">
        <f>'Shooting Sports'!L29</f>
        <v/>
      </c>
      <c r="Q36" s="32"/>
      <c r="R36" s="180" t="str">
        <f>'Shooting Sports'!M29</f>
        <v/>
      </c>
      <c r="S36" s="32"/>
      <c r="T36" s="180" t="str">
        <f>'Shooting Sports'!N29</f>
        <v/>
      </c>
      <c r="U36" s="32"/>
      <c r="V36" s="180" t="str">
        <f>'Shooting Sports'!O29</f>
        <v/>
      </c>
      <c r="W36" s="32"/>
      <c r="X36" s="180" t="str">
        <f>'Shooting Sports'!P29</f>
        <v/>
      </c>
      <c r="Y36" s="32"/>
      <c r="Z36" s="180" t="str">
        <f>'Shooting Sports'!Q29</f>
        <v/>
      </c>
      <c r="AA36" s="32"/>
      <c r="AB36" s="180" t="str">
        <f>'Shooting Sports'!R29</f>
        <v/>
      </c>
      <c r="AC36" s="32"/>
      <c r="AD36" s="180" t="str">
        <f>'Shooting Sports'!S29</f>
        <v/>
      </c>
      <c r="AE36" s="33"/>
      <c r="AF36" s="180" t="str">
        <f>'Shooting Sports'!T29</f>
        <v/>
      </c>
      <c r="AG36" s="33"/>
      <c r="AH36" s="180" t="str">
        <f>'Shooting Sports'!U29</f>
        <v/>
      </c>
      <c r="AI36" s="33"/>
      <c r="AJ36" s="180" t="str">
        <f>'Shooting Sports'!V29</f>
        <v/>
      </c>
      <c r="AK36" s="33"/>
      <c r="AL36" s="180" t="str">
        <f>'Shooting Sports'!W29</f>
        <v/>
      </c>
      <c r="AM36" s="33"/>
      <c r="AN36" s="180" t="str">
        <f>'Shooting Sports'!X29</f>
        <v/>
      </c>
      <c r="AO36" s="33"/>
    </row>
    <row r="37" spans="1:41" s="139" customFormat="1">
      <c r="A37" s="30" t="str">
        <f>'Shooting Sports'!C30</f>
        <v>Slingshot: Level 1</v>
      </c>
      <c r="B37" s="180" t="str">
        <f>'Shooting Sports'!E35</f>
        <v/>
      </c>
      <c r="C37" s="32"/>
      <c r="D37" s="180" t="str">
        <f>'Shooting Sports'!F35</f>
        <v/>
      </c>
      <c r="E37" s="32"/>
      <c r="F37" s="180" t="str">
        <f>'Shooting Sports'!G35</f>
        <v/>
      </c>
      <c r="G37" s="32"/>
      <c r="H37" s="180" t="str">
        <f>'Shooting Sports'!H35</f>
        <v/>
      </c>
      <c r="I37" s="32"/>
      <c r="J37" s="180" t="str">
        <f>'Shooting Sports'!I35</f>
        <v/>
      </c>
      <c r="K37" s="32"/>
      <c r="L37" s="180" t="str">
        <f>'Shooting Sports'!J35</f>
        <v/>
      </c>
      <c r="M37" s="32"/>
      <c r="N37" s="180" t="str">
        <f>'Shooting Sports'!K35</f>
        <v/>
      </c>
      <c r="O37" s="32"/>
      <c r="P37" s="180" t="str">
        <f>'Shooting Sports'!L35</f>
        <v/>
      </c>
      <c r="Q37" s="32"/>
      <c r="R37" s="180" t="str">
        <f>'Shooting Sports'!M35</f>
        <v/>
      </c>
      <c r="S37" s="32"/>
      <c r="T37" s="180" t="str">
        <f>'Shooting Sports'!N35</f>
        <v/>
      </c>
      <c r="U37" s="32"/>
      <c r="V37" s="180" t="str">
        <f>'Shooting Sports'!O35</f>
        <v/>
      </c>
      <c r="W37" s="32"/>
      <c r="X37" s="180" t="str">
        <f>'Shooting Sports'!P35</f>
        <v/>
      </c>
      <c r="Y37" s="32"/>
      <c r="Z37" s="180" t="str">
        <f>'Shooting Sports'!Q35</f>
        <v/>
      </c>
      <c r="AA37" s="32"/>
      <c r="AB37" s="180" t="str">
        <f>'Shooting Sports'!R35</f>
        <v/>
      </c>
      <c r="AC37" s="32"/>
      <c r="AD37" s="180" t="str">
        <f>'Shooting Sports'!S35</f>
        <v/>
      </c>
      <c r="AE37" s="33"/>
      <c r="AF37" s="180" t="str">
        <f>'Shooting Sports'!T35</f>
        <v/>
      </c>
      <c r="AG37" s="33"/>
      <c r="AH37" s="180" t="str">
        <f>'Shooting Sports'!U35</f>
        <v/>
      </c>
      <c r="AI37" s="33"/>
      <c r="AJ37" s="180" t="str">
        <f>'Shooting Sports'!V35</f>
        <v/>
      </c>
      <c r="AK37" s="33"/>
      <c r="AL37" s="180" t="str">
        <f>'Shooting Sports'!W35</f>
        <v/>
      </c>
      <c r="AM37" s="33"/>
      <c r="AN37" s="180" t="str">
        <f>'Shooting Sports'!X35</f>
        <v/>
      </c>
      <c r="AO37" s="33"/>
    </row>
    <row r="38" spans="1:41" s="139" customFormat="1">
      <c r="A38" s="30" t="str">
        <f>'Shooting Sports'!C36</f>
        <v>Slingshot: Level 2</v>
      </c>
      <c r="B38" s="180" t="str">
        <f>'Shooting Sports'!E41</f>
        <v/>
      </c>
      <c r="C38" s="32"/>
      <c r="D38" s="180" t="str">
        <f>'Shooting Sports'!F41</f>
        <v/>
      </c>
      <c r="E38" s="32"/>
      <c r="F38" s="180" t="str">
        <f>'Shooting Sports'!G41</f>
        <v/>
      </c>
      <c r="G38" s="32"/>
      <c r="H38" s="180" t="str">
        <f>'Shooting Sports'!H41</f>
        <v/>
      </c>
      <c r="I38" s="32"/>
      <c r="J38" s="180" t="str">
        <f>'Shooting Sports'!I41</f>
        <v/>
      </c>
      <c r="K38" s="32"/>
      <c r="L38" s="180" t="str">
        <f>'Shooting Sports'!J41</f>
        <v/>
      </c>
      <c r="M38" s="32"/>
      <c r="N38" s="180" t="str">
        <f>'Shooting Sports'!K41</f>
        <v/>
      </c>
      <c r="O38" s="32"/>
      <c r="P38" s="180" t="str">
        <f>'Shooting Sports'!L41</f>
        <v/>
      </c>
      <c r="Q38" s="32"/>
      <c r="R38" s="180" t="str">
        <f>'Shooting Sports'!M41</f>
        <v/>
      </c>
      <c r="S38" s="32"/>
      <c r="T38" s="180" t="str">
        <f>'Shooting Sports'!N41</f>
        <v/>
      </c>
      <c r="U38" s="32"/>
      <c r="V38" s="180" t="str">
        <f>'Shooting Sports'!O41</f>
        <v/>
      </c>
      <c r="W38" s="32"/>
      <c r="X38" s="180" t="str">
        <f>'Shooting Sports'!P41</f>
        <v/>
      </c>
      <c r="Y38" s="32"/>
      <c r="Z38" s="180" t="str">
        <f>'Shooting Sports'!Q41</f>
        <v/>
      </c>
      <c r="AA38" s="32"/>
      <c r="AB38" s="180" t="str">
        <f>'Shooting Sports'!R41</f>
        <v/>
      </c>
      <c r="AC38" s="32"/>
      <c r="AD38" s="180" t="str">
        <f>'Shooting Sports'!S41</f>
        <v/>
      </c>
      <c r="AE38" s="33"/>
      <c r="AF38" s="180" t="str">
        <f>'Shooting Sports'!T41</f>
        <v/>
      </c>
      <c r="AG38" s="33"/>
      <c r="AH38" s="180" t="str">
        <f>'Shooting Sports'!U41</f>
        <v/>
      </c>
      <c r="AI38" s="33"/>
      <c r="AJ38" s="180" t="str">
        <f>'Shooting Sports'!V41</f>
        <v/>
      </c>
      <c r="AK38" s="33"/>
      <c r="AL38" s="180" t="str">
        <f>'Shooting Sports'!W41</f>
        <v/>
      </c>
      <c r="AM38" s="33"/>
      <c r="AN38" s="180" t="str">
        <f>'Shooting Sports'!X41</f>
        <v/>
      </c>
      <c r="AO38" s="33"/>
    </row>
    <row r="39" spans="1:41" s="139" customFormat="1">
      <c r="A39" s="30"/>
      <c r="B39" s="28"/>
      <c r="C39" s="32"/>
      <c r="D39" s="28"/>
      <c r="E39" s="32"/>
      <c r="F39" s="28"/>
      <c r="G39" s="32"/>
      <c r="H39" s="28"/>
      <c r="I39" s="32"/>
      <c r="J39" s="28"/>
      <c r="K39" s="32"/>
      <c r="L39" s="28"/>
      <c r="M39" s="32"/>
      <c r="N39" s="28"/>
      <c r="O39" s="32"/>
      <c r="P39" s="28"/>
      <c r="Q39" s="32"/>
      <c r="R39" s="28"/>
      <c r="S39" s="32"/>
      <c r="T39" s="28"/>
      <c r="U39" s="32"/>
      <c r="V39" s="28"/>
      <c r="W39" s="32"/>
      <c r="X39" s="28"/>
      <c r="Y39" s="32"/>
      <c r="Z39" s="28"/>
      <c r="AA39" s="32"/>
      <c r="AB39" s="28"/>
      <c r="AC39" s="32"/>
      <c r="AD39" s="28"/>
      <c r="AE39" s="33"/>
      <c r="AF39" s="28"/>
      <c r="AG39" s="33"/>
      <c r="AH39" s="28"/>
      <c r="AI39" s="33"/>
      <c r="AJ39" s="28"/>
      <c r="AK39" s="33"/>
      <c r="AL39" s="28"/>
      <c r="AM39" s="33"/>
      <c r="AN39" s="28"/>
      <c r="AO39" s="33"/>
    </row>
    <row r="40" spans="1:41" s="139" customFormat="1">
      <c r="A40" s="30"/>
      <c r="B40" s="28"/>
      <c r="C40" s="32"/>
      <c r="D40" s="28"/>
      <c r="E40" s="32"/>
      <c r="F40" s="28"/>
      <c r="G40" s="32"/>
      <c r="H40" s="28"/>
      <c r="I40" s="32"/>
      <c r="J40" s="28"/>
      <c r="K40" s="32"/>
      <c r="L40" s="28"/>
      <c r="M40" s="32"/>
      <c r="N40" s="28"/>
      <c r="O40" s="32"/>
      <c r="P40" s="28"/>
      <c r="Q40" s="32"/>
      <c r="R40" s="28"/>
      <c r="S40" s="32"/>
      <c r="T40" s="28"/>
      <c r="U40" s="32"/>
      <c r="V40" s="28"/>
      <c r="W40" s="32"/>
      <c r="X40" s="28"/>
      <c r="Y40" s="32"/>
      <c r="Z40" s="28"/>
      <c r="AA40" s="32"/>
      <c r="AB40" s="28"/>
      <c r="AC40" s="32"/>
      <c r="AD40" s="28"/>
      <c r="AE40" s="33"/>
      <c r="AF40" s="28"/>
      <c r="AG40" s="33"/>
      <c r="AH40" s="28"/>
      <c r="AI40" s="33"/>
      <c r="AJ40" s="28"/>
      <c r="AK40" s="33"/>
      <c r="AL40" s="28"/>
      <c r="AM40" s="33"/>
      <c r="AN40" s="28"/>
      <c r="AO40" s="33"/>
    </row>
    <row r="41" spans="1:41">
      <c r="C41" s="29"/>
      <c r="E41" s="25"/>
      <c r="G41" s="25"/>
      <c r="I41" s="25"/>
      <c r="K41" s="25"/>
      <c r="M41" s="25"/>
      <c r="O41" s="25"/>
      <c r="Q41" s="25"/>
      <c r="S41" s="25"/>
      <c r="U41"/>
      <c r="V41"/>
      <c r="W41"/>
      <c r="X41"/>
      <c r="Y41"/>
      <c r="Z41"/>
      <c r="AA41"/>
      <c r="AC41" s="25"/>
      <c r="AE41" s="25"/>
      <c r="AG41" s="25"/>
      <c r="AI41" s="25"/>
      <c r="AK41" s="25"/>
      <c r="AM41" s="25"/>
      <c r="AO41" s="25"/>
    </row>
    <row r="42" spans="1:41">
      <c r="C42" s="29"/>
      <c r="E42" s="25"/>
      <c r="G42" s="25"/>
      <c r="I42" s="25"/>
      <c r="K42" s="25"/>
      <c r="M42" s="25"/>
      <c r="O42" s="25"/>
      <c r="Q42" s="25"/>
      <c r="S42" s="25"/>
      <c r="U42" s="25"/>
      <c r="W42" s="25"/>
      <c r="Y42" s="25"/>
      <c r="AA42" s="25"/>
      <c r="AC42" s="25"/>
      <c r="AE42" s="25"/>
      <c r="AG42" s="25"/>
      <c r="AI42" s="25"/>
      <c r="AK42" s="25"/>
      <c r="AM42" s="25"/>
      <c r="AO42" s="25"/>
    </row>
    <row r="43" spans="1:41">
      <c r="C43" s="29"/>
      <c r="E43" s="25"/>
      <c r="G43" s="25"/>
      <c r="I43" s="25"/>
      <c r="K43" s="25"/>
      <c r="M43" s="25"/>
      <c r="O43" s="25"/>
      <c r="Q43" s="25"/>
      <c r="S43" s="25"/>
      <c r="U43" s="25"/>
      <c r="W43" s="25"/>
      <c r="Y43" s="25"/>
      <c r="AA43" s="25"/>
      <c r="AC43" s="25"/>
      <c r="AE43" s="25"/>
      <c r="AG43" s="25"/>
      <c r="AI43" s="25"/>
      <c r="AK43" s="25"/>
      <c r="AM43" s="25"/>
      <c r="AO43" s="25"/>
    </row>
    <row r="44" spans="1:41">
      <c r="C44" s="29"/>
      <c r="E44" s="25"/>
      <c r="G44" s="25"/>
      <c r="I44" s="25"/>
      <c r="K44" s="25"/>
      <c r="M44" s="25"/>
      <c r="O44" s="25"/>
      <c r="Q44" s="25"/>
      <c r="S44" s="25"/>
      <c r="U44" s="25"/>
      <c r="W44" s="25"/>
      <c r="Y44" s="25"/>
      <c r="AA44" s="25"/>
      <c r="AC44" s="25"/>
      <c r="AE44" s="25"/>
      <c r="AG44" s="25"/>
      <c r="AI44" s="25"/>
      <c r="AK44" s="25"/>
      <c r="AM44" s="25"/>
      <c r="AO44" s="25"/>
    </row>
    <row r="45" spans="1:41">
      <c r="C45" s="29"/>
      <c r="E45" s="25"/>
      <c r="G45" s="25"/>
      <c r="I45" s="25"/>
      <c r="K45" s="25"/>
      <c r="M45" s="25"/>
      <c r="O45" s="25"/>
      <c r="Q45" s="25"/>
      <c r="S45" s="25"/>
      <c r="U45" s="25"/>
      <c r="W45" s="25"/>
      <c r="Y45" s="25"/>
      <c r="AA45" s="25"/>
      <c r="AC45" s="25"/>
      <c r="AE45" s="25"/>
      <c r="AG45" s="25"/>
      <c r="AI45" s="25"/>
      <c r="AK45" s="25"/>
      <c r="AM45" s="25"/>
      <c r="AO45" s="25"/>
    </row>
    <row r="46" spans="1:41">
      <c r="C46" s="29"/>
      <c r="E46" s="25"/>
      <c r="G46" s="25"/>
      <c r="I46" s="25"/>
      <c r="K46" s="25"/>
      <c r="M46" s="25"/>
      <c r="O46" s="25"/>
      <c r="Q46" s="25"/>
      <c r="S46" s="25"/>
      <c r="U46" s="25"/>
      <c r="W46" s="25"/>
      <c r="Y46" s="25"/>
      <c r="AA46" s="25"/>
      <c r="AC46" s="25"/>
      <c r="AE46" s="25"/>
      <c r="AG46" s="25"/>
      <c r="AI46" s="25"/>
      <c r="AK46" s="25"/>
      <c r="AM46" s="25"/>
      <c r="AO46" s="25"/>
    </row>
    <row r="47" spans="1:41">
      <c r="C47" s="29"/>
      <c r="E47" s="25"/>
      <c r="G47" s="25"/>
      <c r="I47" s="25"/>
      <c r="K47" s="25"/>
      <c r="M47" s="25"/>
      <c r="O47" s="25"/>
      <c r="Q47" s="25"/>
      <c r="S47" s="25"/>
      <c r="U47" s="25"/>
      <c r="W47" s="25"/>
      <c r="Y47" s="25"/>
      <c r="AA47" s="25"/>
      <c r="AC47" s="25"/>
      <c r="AE47" s="25"/>
      <c r="AG47" s="25"/>
      <c r="AI47" s="25"/>
      <c r="AK47" s="25"/>
      <c r="AM47" s="25"/>
      <c r="AO47" s="25"/>
    </row>
    <row r="48" spans="1:41">
      <c r="C48" s="29"/>
      <c r="E48" s="25"/>
      <c r="G48" s="25"/>
      <c r="I48" s="25"/>
      <c r="K48" s="25"/>
      <c r="M48" s="25"/>
      <c r="O48" s="25"/>
      <c r="Q48" s="25"/>
      <c r="S48" s="25"/>
      <c r="U48" s="25"/>
      <c r="W48" s="25"/>
      <c r="Y48" s="25"/>
      <c r="AA48" s="25"/>
      <c r="AC48" s="25"/>
      <c r="AE48" s="25"/>
      <c r="AG48" s="25"/>
      <c r="AI48" s="25"/>
      <c r="AK48" s="25"/>
      <c r="AM48" s="25"/>
      <c r="AO48" s="25"/>
    </row>
    <row r="49" spans="3:41">
      <c r="C49" s="29"/>
      <c r="E49" s="25"/>
      <c r="G49" s="25"/>
      <c r="I49" s="25"/>
      <c r="K49" s="25"/>
      <c r="M49" s="25"/>
      <c r="O49" s="25"/>
      <c r="Q49" s="25"/>
      <c r="S49" s="25"/>
      <c r="U49" s="25"/>
      <c r="W49" s="25"/>
      <c r="Y49" s="25"/>
      <c r="AA49" s="25"/>
      <c r="AC49" s="25"/>
      <c r="AE49" s="25"/>
      <c r="AG49" s="25"/>
      <c r="AI49" s="25"/>
      <c r="AK49" s="25"/>
      <c r="AM49" s="25"/>
      <c r="AO49" s="25"/>
    </row>
    <row r="50" spans="3:41">
      <c r="C50" s="29"/>
      <c r="E50" s="25"/>
      <c r="G50" s="25"/>
      <c r="I50" s="25"/>
      <c r="K50" s="25"/>
      <c r="M50" s="25"/>
      <c r="O50" s="25"/>
      <c r="Q50" s="25"/>
      <c r="S50" s="25"/>
      <c r="U50" s="25"/>
      <c r="W50" s="25"/>
      <c r="Y50" s="25"/>
      <c r="AA50" s="25"/>
      <c r="AC50" s="25"/>
      <c r="AE50" s="25"/>
      <c r="AG50" s="25"/>
      <c r="AI50" s="25"/>
      <c r="AK50" s="25"/>
      <c r="AM50" s="25"/>
      <c r="AO50" s="25"/>
    </row>
    <row r="51" spans="3:41">
      <c r="C51" s="29"/>
      <c r="E51" s="25"/>
      <c r="G51" s="25"/>
      <c r="I51" s="25"/>
      <c r="K51" s="25"/>
      <c r="M51" s="25"/>
      <c r="O51" s="25"/>
      <c r="Q51" s="25"/>
      <c r="S51" s="25"/>
      <c r="U51" s="25"/>
      <c r="W51" s="25"/>
      <c r="Y51" s="25"/>
      <c r="AA51" s="25"/>
      <c r="AC51" s="25"/>
      <c r="AE51" s="25"/>
      <c r="AG51" s="25"/>
      <c r="AI51" s="25"/>
      <c r="AK51" s="25"/>
      <c r="AM51" s="25"/>
      <c r="AO51" s="25"/>
    </row>
    <row r="52" spans="3:41">
      <c r="C52" s="29"/>
      <c r="E52" s="25"/>
      <c r="G52" s="25"/>
      <c r="I52" s="25"/>
      <c r="K52" s="25"/>
      <c r="M52" s="25"/>
      <c r="O52" s="25"/>
      <c r="Q52" s="25"/>
      <c r="S52" s="25"/>
      <c r="U52" s="25"/>
      <c r="W52" s="25"/>
      <c r="Y52" s="25"/>
      <c r="AA52" s="25"/>
      <c r="AC52" s="25"/>
      <c r="AE52" s="25"/>
      <c r="AG52" s="25"/>
      <c r="AI52" s="25"/>
      <c r="AK52" s="25"/>
      <c r="AM52" s="25"/>
      <c r="AO52" s="25"/>
    </row>
    <row r="53" spans="3:41">
      <c r="C53" s="29"/>
      <c r="E53" s="25"/>
      <c r="G53" s="25"/>
      <c r="I53" s="25"/>
      <c r="K53" s="25"/>
      <c r="M53" s="25"/>
      <c r="O53" s="25"/>
      <c r="Q53" s="25"/>
      <c r="S53" s="25"/>
      <c r="U53" s="25"/>
      <c r="W53" s="25"/>
      <c r="Y53" s="25"/>
      <c r="AA53" s="25"/>
      <c r="AC53" s="25"/>
      <c r="AE53" s="25"/>
      <c r="AG53" s="25"/>
      <c r="AI53" s="25"/>
      <c r="AK53" s="25"/>
      <c r="AM53" s="25"/>
      <c r="AO53" s="25"/>
    </row>
    <row r="54" spans="3:41">
      <c r="C54" s="29"/>
      <c r="E54" s="25"/>
      <c r="G54" s="25"/>
      <c r="I54" s="25"/>
      <c r="K54" s="25"/>
      <c r="M54" s="25"/>
      <c r="O54" s="25"/>
      <c r="Q54" s="25"/>
      <c r="S54" s="25"/>
      <c r="U54" s="25"/>
      <c r="W54" s="25"/>
      <c r="Y54" s="25"/>
      <c r="AA54" s="25"/>
      <c r="AC54" s="25"/>
      <c r="AE54" s="25"/>
      <c r="AG54" s="25"/>
      <c r="AI54" s="25"/>
      <c r="AK54" s="25"/>
      <c r="AM54" s="25"/>
      <c r="AO54" s="25"/>
    </row>
    <row r="55" spans="3:41">
      <c r="C55" s="29"/>
      <c r="E55" s="25"/>
      <c r="G55" s="25"/>
      <c r="I55" s="25"/>
      <c r="K55" s="25"/>
      <c r="M55" s="25"/>
      <c r="O55" s="25"/>
      <c r="Q55" s="25"/>
      <c r="S55" s="25"/>
      <c r="U55" s="25"/>
      <c r="W55" s="25"/>
      <c r="Y55" s="25"/>
      <c r="AA55" s="25"/>
      <c r="AC55" s="25"/>
      <c r="AE55" s="25"/>
      <c r="AG55" s="25"/>
      <c r="AI55" s="25"/>
      <c r="AK55" s="25"/>
      <c r="AM55" s="25"/>
      <c r="AO55" s="25"/>
    </row>
    <row r="56" spans="3:41">
      <c r="C56" s="29"/>
      <c r="E56" s="25"/>
      <c r="G56" s="25"/>
      <c r="I56" s="25"/>
      <c r="K56" s="25"/>
      <c r="M56" s="25"/>
      <c r="O56" s="25"/>
      <c r="Q56" s="25"/>
      <c r="S56" s="25"/>
      <c r="U56" s="25"/>
      <c r="W56" s="25"/>
      <c r="Y56" s="25"/>
      <c r="AA56" s="25"/>
      <c r="AC56" s="25"/>
      <c r="AE56" s="25"/>
      <c r="AG56" s="25"/>
      <c r="AI56" s="25"/>
      <c r="AK56" s="25"/>
      <c r="AM56" s="25"/>
      <c r="AO56" s="25"/>
    </row>
    <row r="57" spans="3:41">
      <c r="C57" s="29"/>
      <c r="E57" s="25"/>
      <c r="G57" s="25"/>
      <c r="I57" s="25"/>
      <c r="K57" s="25"/>
      <c r="M57" s="25"/>
      <c r="O57" s="25"/>
      <c r="Q57" s="25"/>
      <c r="S57" s="25"/>
      <c r="U57" s="25"/>
      <c r="W57" s="25"/>
      <c r="Y57" s="25"/>
      <c r="AA57" s="25"/>
      <c r="AC57" s="25"/>
      <c r="AE57" s="25"/>
      <c r="AG57" s="25"/>
      <c r="AI57" s="25"/>
      <c r="AK57" s="25"/>
      <c r="AM57" s="25"/>
      <c r="AO57" s="25"/>
    </row>
    <row r="58" spans="3:41">
      <c r="C58" s="29"/>
      <c r="E58" s="25"/>
      <c r="G58" s="25"/>
      <c r="I58" s="25"/>
      <c r="K58" s="25"/>
      <c r="M58" s="25"/>
      <c r="O58" s="25"/>
      <c r="Q58" s="25"/>
      <c r="S58" s="25"/>
      <c r="U58" s="25"/>
      <c r="W58" s="25"/>
      <c r="Y58" s="25"/>
      <c r="AA58" s="25"/>
      <c r="AC58" s="25"/>
      <c r="AE58" s="25"/>
      <c r="AG58" s="25"/>
      <c r="AI58" s="25"/>
      <c r="AK58" s="25"/>
      <c r="AM58" s="25"/>
      <c r="AO58" s="25"/>
    </row>
    <row r="59" spans="3:41">
      <c r="C59" s="29"/>
      <c r="E59" s="25"/>
      <c r="G59" s="25"/>
      <c r="I59" s="25"/>
      <c r="K59" s="25"/>
      <c r="M59" s="25"/>
      <c r="O59" s="25"/>
      <c r="Q59" s="25"/>
      <c r="S59" s="25"/>
      <c r="U59" s="25"/>
      <c r="W59" s="25"/>
      <c r="Y59" s="25"/>
      <c r="AA59" s="25"/>
      <c r="AC59" s="25"/>
      <c r="AE59" s="25"/>
      <c r="AG59" s="25"/>
      <c r="AI59" s="25"/>
      <c r="AK59" s="25"/>
      <c r="AM59" s="25"/>
      <c r="AO59" s="25"/>
    </row>
    <row r="60" spans="3:41">
      <c r="C60" s="29"/>
      <c r="E60" s="25"/>
      <c r="G60" s="25"/>
      <c r="I60" s="25"/>
      <c r="K60" s="25"/>
      <c r="M60" s="25"/>
      <c r="O60" s="25"/>
      <c r="Q60" s="25"/>
      <c r="S60" s="25"/>
      <c r="U60" s="25"/>
      <c r="W60" s="25"/>
      <c r="Y60" s="25"/>
      <c r="AA60" s="25"/>
      <c r="AC60" s="25"/>
      <c r="AE60" s="25"/>
      <c r="AG60" s="25"/>
      <c r="AI60" s="25"/>
      <c r="AK60" s="25"/>
      <c r="AM60" s="25"/>
      <c r="AO60" s="25"/>
    </row>
    <row r="61" spans="3:41">
      <c r="C61" s="29"/>
      <c r="E61" s="25"/>
      <c r="G61" s="25"/>
      <c r="I61" s="25"/>
      <c r="K61" s="25"/>
      <c r="M61" s="25"/>
      <c r="O61" s="25"/>
      <c r="Q61" s="25"/>
      <c r="S61" s="25"/>
      <c r="U61" s="25"/>
      <c r="W61" s="25"/>
      <c r="Y61" s="25"/>
      <c r="AA61" s="25"/>
      <c r="AC61" s="25"/>
      <c r="AE61" s="25"/>
      <c r="AG61" s="25"/>
      <c r="AI61" s="25"/>
      <c r="AK61" s="25"/>
      <c r="AM61" s="25"/>
      <c r="AO61" s="25"/>
    </row>
  </sheetData>
  <sheetProtection algorithmName="SHA-512" hashValue="AVCrpnt6AWaE7eeGV2Rugrpo5CD62ONJ/1u1x/TnuRffKU9nsPMqsJRdO7shvVRXcGjaa+7vCsh11S5MTMXNog==" saltValue="aQo6XQkV9EK392cgu0n/Ww==" spinCount="100000" sheet="1" objects="1" scenarios="1" selectLockedCells="1"/>
  <mergeCells count="20">
    <mergeCell ref="AF1:AG1"/>
    <mergeCell ref="AH1:AI1"/>
    <mergeCell ref="AJ1:AK1"/>
    <mergeCell ref="AL1:AM1"/>
    <mergeCell ref="AN1:AO1"/>
    <mergeCell ref="B1:C1"/>
    <mergeCell ref="D1:E1"/>
    <mergeCell ref="F1:G1"/>
    <mergeCell ref="H1:I1"/>
    <mergeCell ref="J1:K1"/>
    <mergeCell ref="L1:M1"/>
    <mergeCell ref="N1:O1"/>
    <mergeCell ref="P1:Q1"/>
    <mergeCell ref="Z1:AA1"/>
    <mergeCell ref="AB1:AC1"/>
    <mergeCell ref="AD1:AE1"/>
    <mergeCell ref="R1:S1"/>
    <mergeCell ref="T1:U1"/>
    <mergeCell ref="V1:W1"/>
    <mergeCell ref="X1:Y1"/>
  </mergeCells>
  <phoneticPr fontId="2" type="noConversion"/>
  <conditionalFormatting sqref="B3:AN38">
    <cfRule type="expression" dxfId="60" priority="61" stopIfTrue="1">
      <formula>IF(B3="C",IF(C3="",1,0),0)</formula>
    </cfRule>
  </conditionalFormatting>
  <conditionalFormatting sqref="B35:C36 E35:E36 G35:G36 I35:I36 K35:K36 M35:M36 O35:O36 Q35:Q36 S35:S36 U35:U36 W35:W36 Y35:Y36 AA35:AA36 AC35:AC36 AE35:AE36 AG35:AG36 AI35:AI36 AK35:AK36 AM35:AM36">
    <cfRule type="expression" dxfId="59" priority="60" stopIfTrue="1">
      <formula>IF(B35="C",IF(C35="",1,0),0)</formula>
    </cfRule>
  </conditionalFormatting>
  <conditionalFormatting sqref="B37:C38 E37:E38 G37:G38 I37:I38 K37:K38 M37:M38 O37:O38 Q37:Q38 S37:S38 U37:U38 W37:W38 Y37:Y38 AA37:AA38 AC37:AC38 AE37:AE38 AG37:AG38 AI37:AI38 AK37:AK38 AM37:AM38">
    <cfRule type="expression" dxfId="58" priority="59" stopIfTrue="1">
      <formula>IF(B37="C",IF(C37="",1,0),0)</formula>
    </cfRule>
  </conditionalFormatting>
  <conditionalFormatting sqref="B39:AN40">
    <cfRule type="expression" dxfId="57" priority="58" stopIfTrue="1">
      <formula>IF(B39="C",IF(C39="",1,0),0)</formula>
    </cfRule>
  </conditionalFormatting>
  <conditionalFormatting sqref="D30:D34">
    <cfRule type="expression" dxfId="56" priority="57" stopIfTrue="1">
      <formula>IF(D30="C",IF(E30="",1,0),0)</formula>
    </cfRule>
  </conditionalFormatting>
  <conditionalFormatting sqref="D35:D36">
    <cfRule type="expression" dxfId="55" priority="56" stopIfTrue="1">
      <formula>IF(D35="C",IF(E35="",1,0),0)</formula>
    </cfRule>
  </conditionalFormatting>
  <conditionalFormatting sqref="D37:D38">
    <cfRule type="expression" dxfId="54" priority="55" stopIfTrue="1">
      <formula>IF(D37="C",IF(E37="",1,0),0)</formula>
    </cfRule>
  </conditionalFormatting>
  <conditionalFormatting sqref="F30:F34">
    <cfRule type="expression" dxfId="53" priority="54" stopIfTrue="1">
      <formula>IF(F30="C",IF(G30="",1,0),0)</formula>
    </cfRule>
  </conditionalFormatting>
  <conditionalFormatting sqref="F35:F36">
    <cfRule type="expression" dxfId="52" priority="53" stopIfTrue="1">
      <formula>IF(F35="C",IF(G35="",1,0),0)</formula>
    </cfRule>
  </conditionalFormatting>
  <conditionalFormatting sqref="F37:F38">
    <cfRule type="expression" dxfId="51" priority="52" stopIfTrue="1">
      <formula>IF(F37="C",IF(G37="",1,0),0)</formula>
    </cfRule>
  </conditionalFormatting>
  <conditionalFormatting sqref="H30:H34">
    <cfRule type="expression" dxfId="50" priority="51" stopIfTrue="1">
      <formula>IF(H30="C",IF(I30="",1,0),0)</formula>
    </cfRule>
  </conditionalFormatting>
  <conditionalFormatting sqref="H35:H36">
    <cfRule type="expression" dxfId="49" priority="50" stopIfTrue="1">
      <formula>IF(H35="C",IF(I35="",1,0),0)</formula>
    </cfRule>
  </conditionalFormatting>
  <conditionalFormatting sqref="H37:H38">
    <cfRule type="expression" dxfId="48" priority="49" stopIfTrue="1">
      <formula>IF(H37="C",IF(I37="",1,0),0)</formula>
    </cfRule>
  </conditionalFormatting>
  <conditionalFormatting sqref="J30:J34">
    <cfRule type="expression" dxfId="47" priority="48" stopIfTrue="1">
      <formula>IF(J30="C",IF(K30="",1,0),0)</formula>
    </cfRule>
  </conditionalFormatting>
  <conditionalFormatting sqref="J35:J36">
    <cfRule type="expression" dxfId="46" priority="47" stopIfTrue="1">
      <formula>IF(J35="C",IF(K35="",1,0),0)</formula>
    </cfRule>
  </conditionalFormatting>
  <conditionalFormatting sqref="J37:J38">
    <cfRule type="expression" dxfId="45" priority="46" stopIfTrue="1">
      <formula>IF(J37="C",IF(K37="",1,0),0)</formula>
    </cfRule>
  </conditionalFormatting>
  <conditionalFormatting sqref="L30:L34">
    <cfRule type="expression" dxfId="44" priority="45" stopIfTrue="1">
      <formula>IF(L30="C",IF(M30="",1,0),0)</formula>
    </cfRule>
  </conditionalFormatting>
  <conditionalFormatting sqref="L35:L36">
    <cfRule type="expression" dxfId="43" priority="44" stopIfTrue="1">
      <formula>IF(L35="C",IF(M35="",1,0),0)</formula>
    </cfRule>
  </conditionalFormatting>
  <conditionalFormatting sqref="L37:L38">
    <cfRule type="expression" dxfId="42" priority="43" stopIfTrue="1">
      <formula>IF(L37="C",IF(M37="",1,0),0)</formula>
    </cfRule>
  </conditionalFormatting>
  <conditionalFormatting sqref="N30:N34">
    <cfRule type="expression" dxfId="41" priority="42" stopIfTrue="1">
      <formula>IF(N30="C",IF(O30="",1,0),0)</formula>
    </cfRule>
  </conditionalFormatting>
  <conditionalFormatting sqref="N35:N36">
    <cfRule type="expression" dxfId="40" priority="41" stopIfTrue="1">
      <formula>IF(N35="C",IF(O35="",1,0),0)</formula>
    </cfRule>
  </conditionalFormatting>
  <conditionalFormatting sqref="N37:N38">
    <cfRule type="expression" dxfId="39" priority="40" stopIfTrue="1">
      <formula>IF(N37="C",IF(O37="",1,0),0)</formula>
    </cfRule>
  </conditionalFormatting>
  <conditionalFormatting sqref="P30:P34">
    <cfRule type="expression" dxfId="38" priority="39" stopIfTrue="1">
      <formula>IF(P30="C",IF(Q30="",1,0),0)</formula>
    </cfRule>
  </conditionalFormatting>
  <conditionalFormatting sqref="P35:P36">
    <cfRule type="expression" dxfId="37" priority="38" stopIfTrue="1">
      <formula>IF(P35="C",IF(Q35="",1,0),0)</formula>
    </cfRule>
  </conditionalFormatting>
  <conditionalFormatting sqref="P37:P38">
    <cfRule type="expression" dxfId="36" priority="37" stopIfTrue="1">
      <formula>IF(P37="C",IF(Q37="",1,0),0)</formula>
    </cfRule>
  </conditionalFormatting>
  <conditionalFormatting sqref="R30:R34">
    <cfRule type="expression" dxfId="35" priority="36" stopIfTrue="1">
      <formula>IF(R30="C",IF(S30="",1,0),0)</formula>
    </cfRule>
  </conditionalFormatting>
  <conditionalFormatting sqref="R35:R36">
    <cfRule type="expression" dxfId="34" priority="35" stopIfTrue="1">
      <formula>IF(R35="C",IF(S35="",1,0),0)</formula>
    </cfRule>
  </conditionalFormatting>
  <conditionalFormatting sqref="R37:R38">
    <cfRule type="expression" dxfId="33" priority="34" stopIfTrue="1">
      <formula>IF(R37="C",IF(S37="",1,0),0)</formula>
    </cfRule>
  </conditionalFormatting>
  <conditionalFormatting sqref="T30:T34">
    <cfRule type="expression" dxfId="32" priority="33" stopIfTrue="1">
      <formula>IF(T30="C",IF(U30="",1,0),0)</formula>
    </cfRule>
  </conditionalFormatting>
  <conditionalFormatting sqref="T35:T36">
    <cfRule type="expression" dxfId="31" priority="32" stopIfTrue="1">
      <formula>IF(T35="C",IF(U35="",1,0),0)</formula>
    </cfRule>
  </conditionalFormatting>
  <conditionalFormatting sqref="T37:T38">
    <cfRule type="expression" dxfId="30" priority="31" stopIfTrue="1">
      <formula>IF(T37="C",IF(U37="",1,0),0)</formula>
    </cfRule>
  </conditionalFormatting>
  <conditionalFormatting sqref="V30:V34">
    <cfRule type="expression" dxfId="29" priority="30" stopIfTrue="1">
      <formula>IF(V30="C",IF(W30="",1,0),0)</formula>
    </cfRule>
  </conditionalFormatting>
  <conditionalFormatting sqref="V35:V36">
    <cfRule type="expression" dxfId="28" priority="29" stopIfTrue="1">
      <formula>IF(V35="C",IF(W35="",1,0),0)</formula>
    </cfRule>
  </conditionalFormatting>
  <conditionalFormatting sqref="V37:V38">
    <cfRule type="expression" dxfId="27" priority="28" stopIfTrue="1">
      <formula>IF(V37="C",IF(W37="",1,0),0)</formula>
    </cfRule>
  </conditionalFormatting>
  <conditionalFormatting sqref="X30:X34">
    <cfRule type="expression" dxfId="26" priority="27" stopIfTrue="1">
      <formula>IF(X30="C",IF(Y30="",1,0),0)</formula>
    </cfRule>
  </conditionalFormatting>
  <conditionalFormatting sqref="X35:X36">
    <cfRule type="expression" dxfId="25" priority="26" stopIfTrue="1">
      <formula>IF(X35="C",IF(Y35="",1,0),0)</formula>
    </cfRule>
  </conditionalFormatting>
  <conditionalFormatting sqref="X37:X38">
    <cfRule type="expression" dxfId="24" priority="25" stopIfTrue="1">
      <formula>IF(X37="C",IF(Y37="",1,0),0)</formula>
    </cfRule>
  </conditionalFormatting>
  <conditionalFormatting sqref="Z30:Z34">
    <cfRule type="expression" dxfId="23" priority="24" stopIfTrue="1">
      <formula>IF(Z30="C",IF(AA30="",1,0),0)</formula>
    </cfRule>
  </conditionalFormatting>
  <conditionalFormatting sqref="Z35:Z36">
    <cfRule type="expression" dxfId="22" priority="23" stopIfTrue="1">
      <formula>IF(Z35="C",IF(AA35="",1,0),0)</formula>
    </cfRule>
  </conditionalFormatting>
  <conditionalFormatting sqref="Z37:Z38">
    <cfRule type="expression" dxfId="21" priority="22" stopIfTrue="1">
      <formula>IF(Z37="C",IF(AA37="",1,0),0)</formula>
    </cfRule>
  </conditionalFormatting>
  <conditionalFormatting sqref="AB30:AB34">
    <cfRule type="expression" dxfId="20" priority="21" stopIfTrue="1">
      <formula>IF(AB30="C",IF(AC30="",1,0),0)</formula>
    </cfRule>
  </conditionalFormatting>
  <conditionalFormatting sqref="AB35:AB36">
    <cfRule type="expression" dxfId="19" priority="20" stopIfTrue="1">
      <formula>IF(AB35="C",IF(AC35="",1,0),0)</formula>
    </cfRule>
  </conditionalFormatting>
  <conditionalFormatting sqref="AB37:AB38">
    <cfRule type="expression" dxfId="18" priority="19" stopIfTrue="1">
      <formula>IF(AB37="C",IF(AC37="",1,0),0)</formula>
    </cfRule>
  </conditionalFormatting>
  <conditionalFormatting sqref="AD30:AD34">
    <cfRule type="expression" dxfId="17" priority="18" stopIfTrue="1">
      <formula>IF(AD30="C",IF(AE30="",1,0),0)</formula>
    </cfRule>
  </conditionalFormatting>
  <conditionalFormatting sqref="AD35:AD36">
    <cfRule type="expression" dxfId="16" priority="17" stopIfTrue="1">
      <formula>IF(AD35="C",IF(AE35="",1,0),0)</formula>
    </cfRule>
  </conditionalFormatting>
  <conditionalFormatting sqref="AD37:AD38">
    <cfRule type="expression" dxfId="15" priority="16" stopIfTrue="1">
      <formula>IF(AD37="C",IF(AE37="",1,0),0)</formula>
    </cfRule>
  </conditionalFormatting>
  <conditionalFormatting sqref="AF30:AF34">
    <cfRule type="expression" dxfId="14" priority="15" stopIfTrue="1">
      <formula>IF(AF30="C",IF(AG30="",1,0),0)</formula>
    </cfRule>
  </conditionalFormatting>
  <conditionalFormatting sqref="AF35:AF36">
    <cfRule type="expression" dxfId="13" priority="14" stopIfTrue="1">
      <formula>IF(AF35="C",IF(AG35="",1,0),0)</formula>
    </cfRule>
  </conditionalFormatting>
  <conditionalFormatting sqref="AF37:AF38">
    <cfRule type="expression" dxfId="12" priority="13" stopIfTrue="1">
      <formula>IF(AF37="C",IF(AG37="",1,0),0)</formula>
    </cfRule>
  </conditionalFormatting>
  <conditionalFormatting sqref="AH30:AH34">
    <cfRule type="expression" dxfId="11" priority="12" stopIfTrue="1">
      <formula>IF(AH30="C",IF(AI30="",1,0),0)</formula>
    </cfRule>
  </conditionalFormatting>
  <conditionalFormatting sqref="AH35:AH36">
    <cfRule type="expression" dxfId="10" priority="11" stopIfTrue="1">
      <formula>IF(AH35="C",IF(AI35="",1,0),0)</formula>
    </cfRule>
  </conditionalFormatting>
  <conditionalFormatting sqref="AH37:AH38">
    <cfRule type="expression" dxfId="9" priority="10" stopIfTrue="1">
      <formula>IF(AH37="C",IF(AI37="",1,0),0)</formula>
    </cfRule>
  </conditionalFormatting>
  <conditionalFormatting sqref="AJ30:AJ34">
    <cfRule type="expression" dxfId="8" priority="9" stopIfTrue="1">
      <formula>IF(AJ30="C",IF(AK30="",1,0),0)</formula>
    </cfRule>
  </conditionalFormatting>
  <conditionalFormatting sqref="AJ35:AJ36">
    <cfRule type="expression" dxfId="7" priority="8" stopIfTrue="1">
      <formula>IF(AJ35="C",IF(AK35="",1,0),0)</formula>
    </cfRule>
  </conditionalFormatting>
  <conditionalFormatting sqref="AJ37:AJ38">
    <cfRule type="expression" dxfId="6" priority="7" stopIfTrue="1">
      <formula>IF(AJ37="C",IF(AK37="",1,0),0)</formula>
    </cfRule>
  </conditionalFormatting>
  <conditionalFormatting sqref="AL30:AL34">
    <cfRule type="expression" dxfId="5" priority="6" stopIfTrue="1">
      <formula>IF(AL30="C",IF(AM30="",1,0),0)</formula>
    </cfRule>
  </conditionalFormatting>
  <conditionalFormatting sqref="AL35:AL36">
    <cfRule type="expression" dxfId="4" priority="5" stopIfTrue="1">
      <formula>IF(AL35="C",IF(AM35="",1,0),0)</formula>
    </cfRule>
  </conditionalFormatting>
  <conditionalFormatting sqref="AL37:AL38">
    <cfRule type="expression" dxfId="3" priority="4" stopIfTrue="1">
      <formula>IF(AL37="C",IF(AM37="",1,0),0)</formula>
    </cfRule>
  </conditionalFormatting>
  <conditionalFormatting sqref="AN30:AN34">
    <cfRule type="expression" dxfId="2" priority="3" stopIfTrue="1">
      <formula>IF(AN30="C",IF(AO30="",1,0),0)</formula>
    </cfRule>
  </conditionalFormatting>
  <conditionalFormatting sqref="AN35:AN36">
    <cfRule type="expression" dxfId="1" priority="2" stopIfTrue="1">
      <formula>IF(AN35="C",IF(AO35="",1,0),0)</formula>
    </cfRule>
  </conditionalFormatting>
  <conditionalFormatting sqref="AN37:AN38">
    <cfRule type="expression" dxfId="0" priority="1" stopIfTrue="1">
      <formula>IF(AN37="C",IF(AO37="",1,0),0)</formula>
    </cfRule>
  </conditionalFormatting>
  <pageMargins left="0.75" right="0.75" top="1" bottom="1" header="0.5" footer="0.5"/>
  <pageSetup scale="53" orientation="landscape" r:id="rId1"/>
  <headerFooter alignWithMargins="0">
    <oddHeader>&amp;C&amp;"Arial,Bold"&amp;14TigerTrax
&amp;12Summary Page - &amp;D</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02"/>
  <sheetViews>
    <sheetView showGridLines="0" zoomScaleNormal="100" zoomScaleSheetLayoutView="55" zoomScalePageLayoutView="85" workbookViewId="0">
      <pane xSplit="2" ySplit="2" topLeftCell="C3" activePane="bottomRight" state="frozen"/>
      <selection pane="topRight" activeCell="C1" sqref="C1"/>
      <selection pane="bottomLeft" activeCell="A3" sqref="A3"/>
      <selection pane="bottomRight" activeCell="C1" sqref="C1"/>
    </sheetView>
  </sheetViews>
  <sheetFormatPr defaultRowHeight="12.75"/>
  <cols>
    <col min="1" max="1" width="31.140625" customWidth="1"/>
    <col min="2" max="2" width="3.85546875" customWidth="1"/>
    <col min="3" max="3" width="6.42578125" customWidth="1"/>
    <col min="4" max="5" width="2.5703125" customWidth="1"/>
    <col min="6" max="6" width="32.85546875" customWidth="1"/>
    <col min="7" max="7" width="3.42578125" customWidth="1"/>
    <col min="8" max="8" width="6.42578125" customWidth="1"/>
    <col min="9" max="10" width="3.28515625" customWidth="1"/>
    <col min="11" max="11" width="32.85546875" customWidth="1"/>
    <col min="12" max="12" width="3.42578125" customWidth="1"/>
    <col min="13" max="13" width="6.42578125" customWidth="1"/>
    <col min="14" max="15" width="3.28515625" customWidth="1"/>
    <col min="16" max="16" width="32.85546875" customWidth="1"/>
    <col min="17" max="17" width="3.42578125" customWidth="1"/>
    <col min="18" max="18" width="6.42578125" customWidth="1"/>
    <col min="19" max="20" width="3.28515625" customWidth="1"/>
    <col min="21" max="21" width="33" customWidth="1"/>
    <col min="22" max="22" width="3.28515625" customWidth="1"/>
  </cols>
  <sheetData>
    <row r="1" spans="1:22" ht="21" customHeight="1">
      <c r="A1" s="17" t="str">
        <f ca="1">MID(CELL("filename",A1),FIND(IF(ISERROR(FIND("]",CELL("filename",A1))),"$","]"),CELL("filename",A1))+1,256)</f>
        <v>Scout 1</v>
      </c>
      <c r="B1" s="14"/>
      <c r="D1" s="345" t="s">
        <v>241</v>
      </c>
      <c r="E1" s="345"/>
      <c r="F1" s="345"/>
      <c r="G1" s="345"/>
      <c r="I1" s="345" t="s">
        <v>0</v>
      </c>
      <c r="J1" s="345"/>
      <c r="K1" s="345"/>
      <c r="L1" s="345"/>
      <c r="N1" s="345" t="s">
        <v>0</v>
      </c>
      <c r="O1" s="345"/>
      <c r="P1" s="345"/>
      <c r="Q1" s="345"/>
      <c r="S1" s="329" t="s">
        <v>418</v>
      </c>
      <c r="T1" s="329"/>
      <c r="U1" s="329"/>
      <c r="V1" s="329"/>
    </row>
    <row r="2" spans="1:22" ht="7.5" customHeight="1">
      <c r="B2" s="14"/>
      <c r="D2" s="345"/>
      <c r="E2" s="345"/>
      <c r="F2" s="345"/>
      <c r="G2" s="345"/>
      <c r="I2" s="345"/>
      <c r="J2" s="345"/>
      <c r="K2" s="345"/>
      <c r="L2" s="345"/>
      <c r="N2" s="345"/>
      <c r="O2" s="345"/>
      <c r="P2" s="345"/>
      <c r="Q2" s="345"/>
      <c r="S2" s="329"/>
      <c r="T2" s="329"/>
      <c r="U2" s="329"/>
      <c r="V2" s="329"/>
    </row>
    <row r="3" spans="1:22">
      <c r="A3" s="1" t="s">
        <v>13</v>
      </c>
      <c r="B3" s="14"/>
      <c r="D3" s="344" t="str">
        <f>Achievements!B5</f>
        <v>Backyard Jungle / My Tiger Jungle</v>
      </c>
      <c r="E3" s="344"/>
      <c r="F3" s="344"/>
      <c r="G3" s="344"/>
      <c r="I3" s="344" t="str">
        <f>Electives!B6</f>
        <v>Curiosity, Intrigue, and Magical Mysteries</v>
      </c>
      <c r="J3" s="344"/>
      <c r="K3" s="344"/>
      <c r="L3" s="344"/>
      <c r="N3" s="344" t="str">
        <f>Electives!B61</f>
        <v>Sky is the Limit</v>
      </c>
      <c r="O3" s="344"/>
      <c r="P3" s="344"/>
      <c r="Q3" s="344"/>
      <c r="S3" s="175"/>
      <c r="T3" s="34" t="str">
        <f>'Cub Awards'!C5</f>
        <v>Emergency Preparedness</v>
      </c>
      <c r="U3" s="34"/>
      <c r="V3" s="68"/>
    </row>
    <row r="4" spans="1:22" ht="12.75" customHeight="1">
      <c r="A4" s="43" t="s">
        <v>33</v>
      </c>
      <c r="B4" s="16" t="str">
        <f>Bobcat!E13</f>
        <v/>
      </c>
      <c r="D4" s="346" t="str">
        <f>Achievements!$E5</f>
        <v>(do 1 and two of 2-5)</v>
      </c>
      <c r="E4" s="16">
        <f>Achievements!B6</f>
        <v>1</v>
      </c>
      <c r="F4" s="105" t="str">
        <f>Achievements!C6</f>
        <v>With partner, go on a walk</v>
      </c>
      <c r="G4" s="16" t="str">
        <f>IF(Achievements!E6&lt;&gt;"", Achievements!E6, " ")</f>
        <v xml:space="preserve"> </v>
      </c>
      <c r="I4" s="335" t="str">
        <f>Electives!$E6</f>
        <v>(do 1-2 and one of 3-5)</v>
      </c>
      <c r="J4" s="16" t="str">
        <f>Electives!B7</f>
        <v>1a</v>
      </c>
      <c r="K4" s="107" t="str">
        <f>Electives!C7</f>
        <v>Learn and Practice a magic trick</v>
      </c>
      <c r="L4" s="16" t="str">
        <f>IF(Electives!E7&lt;&gt;"", Electives!E7, " ")</f>
        <v xml:space="preserve"> </v>
      </c>
      <c r="N4" s="342" t="str">
        <f>Electives!$E61</f>
        <v>(do 1-3 and one of 4-8)</v>
      </c>
      <c r="O4" s="16">
        <f>Electives!B62</f>
        <v>1</v>
      </c>
      <c r="P4" s="107" t="str">
        <f>Electives!C62</f>
        <v>Observe the night sky</v>
      </c>
      <c r="Q4" s="16" t="str">
        <f>IF(Electives!E62&lt;&gt;"", Electives!E62, " ")</f>
        <v xml:space="preserve"> </v>
      </c>
      <c r="S4" s="177">
        <f>'Cub Awards'!B6</f>
        <v>1</v>
      </c>
      <c r="T4" s="278" t="str">
        <f>'Cub Awards'!C6</f>
        <v>Cover a family fire plan and drill</v>
      </c>
      <c r="U4" s="278"/>
      <c r="V4" s="176" t="str">
        <f>IF('Cub Awards'!E6&lt;&gt;"", 'Cub Awards'!E6, "")</f>
        <v/>
      </c>
    </row>
    <row r="5" spans="1:22">
      <c r="A5" s="18" t="s">
        <v>32</v>
      </c>
      <c r="B5" s="21" t="str">
        <f>Tiger!E15</f>
        <v/>
      </c>
      <c r="D5" s="346"/>
      <c r="E5" s="16">
        <f>Achievements!B7</f>
        <v>2</v>
      </c>
      <c r="F5" s="105" t="str">
        <f>Achievements!C7</f>
        <v>Take a 1-foot hike</v>
      </c>
      <c r="G5" s="16" t="str">
        <f>IF(Achievements!E7&lt;&gt;"", Achievements!E7, " ")</f>
        <v xml:space="preserve"> </v>
      </c>
      <c r="I5" s="336"/>
      <c r="J5" s="16" t="str">
        <f>Electives!B8</f>
        <v>1b</v>
      </c>
      <c r="K5" s="107" t="str">
        <f>Electives!C8</f>
        <v>Create an invitation to a magic show</v>
      </c>
      <c r="L5" s="16" t="str">
        <f>IF(Electives!E8&lt;&gt;"", Electives!E8, " ")</f>
        <v xml:space="preserve"> </v>
      </c>
      <c r="N5" s="342"/>
      <c r="O5" s="16">
        <f>Electives!B63</f>
        <v>2</v>
      </c>
      <c r="P5" s="107" t="str">
        <f>Electives!C63</f>
        <v>Use a telescope or binoculars</v>
      </c>
      <c r="Q5" s="16" t="str">
        <f>IF(Electives!E63&lt;&gt;"", Electives!E63, " ")</f>
        <v xml:space="preserve"> </v>
      </c>
      <c r="S5" s="177">
        <f>'Cub Awards'!B7</f>
        <v>2</v>
      </c>
      <c r="T5" s="278" t="str">
        <f>'Cub Awards'!C7</f>
        <v>Discuss family emergency plan</v>
      </c>
      <c r="U5" s="278"/>
      <c r="V5" s="176" t="str">
        <f>IF('Cub Awards'!E7&lt;&gt;"", 'Cub Awards'!E7, "")</f>
        <v/>
      </c>
    </row>
    <row r="6" spans="1:22">
      <c r="A6" s="18" t="s">
        <v>244</v>
      </c>
      <c r="B6" s="21" t="str">
        <f>IF(COUNTIF(B11:B16,"C")&gt;0, COUNTIF(B11:B16,"C"), " ")</f>
        <v xml:space="preserve"> </v>
      </c>
      <c r="D6" s="346"/>
      <c r="E6" s="16">
        <f>Achievements!B8</f>
        <v>3</v>
      </c>
      <c r="F6" s="105" t="str">
        <f>Achievements!C8</f>
        <v>Point out two local birds</v>
      </c>
      <c r="G6" s="16" t="str">
        <f>IF(Achievements!E8&lt;&gt;"", Achievements!E8, " ")</f>
        <v xml:space="preserve"> </v>
      </c>
      <c r="I6" s="336"/>
      <c r="J6" s="16" t="str">
        <f>Electives!B9</f>
        <v>1c</v>
      </c>
      <c r="K6" s="107" t="str">
        <f>Electives!C9</f>
        <v>Put on a magic show</v>
      </c>
      <c r="L6" s="16" t="str">
        <f>IF(Electives!E9&lt;&gt;"", Electives!E9, " ")</f>
        <v xml:space="preserve"> </v>
      </c>
      <c r="N6" s="342"/>
      <c r="O6" s="16">
        <f>Electives!B64</f>
        <v>3</v>
      </c>
      <c r="P6" s="144" t="str">
        <f>Electives!C64</f>
        <v>Learn about two astronauts who were Scouts</v>
      </c>
      <c r="Q6" s="16" t="str">
        <f>IF(Electives!E64&lt;&gt;"", Electives!E64, " ")</f>
        <v xml:space="preserve"> </v>
      </c>
      <c r="S6" s="177">
        <f>'Cub Awards'!B8</f>
        <v>3</v>
      </c>
      <c r="T6" s="278" t="str">
        <f>'Cub Awards'!C8</f>
        <v>Create/plan/practice getting help</v>
      </c>
      <c r="U6" s="278"/>
      <c r="V6" s="176" t="str">
        <f>IF('Cub Awards'!E8&lt;&gt;"", 'Cub Awards'!E8, "")</f>
        <v/>
      </c>
    </row>
    <row r="7" spans="1:22">
      <c r="A7" s="47" t="s">
        <v>245</v>
      </c>
      <c r="B7" s="21" t="str">
        <f>IF(COUNTIF(B19:B31,"C")&gt;0, COUNTIF(B19:B31,"C"), " ")</f>
        <v xml:space="preserve"> </v>
      </c>
      <c r="D7" s="346"/>
      <c r="E7" s="16">
        <f>Achievements!B9</f>
        <v>4</v>
      </c>
      <c r="F7" s="105" t="str">
        <f>Achievements!C9</f>
        <v>Plant a plant in your neighborhood</v>
      </c>
      <c r="G7" s="16" t="str">
        <f>IF(Achievements!E9&lt;&gt;"", Achievements!E9, " ")</f>
        <v xml:space="preserve"> </v>
      </c>
      <c r="I7" s="336"/>
      <c r="J7" s="16">
        <f>Electives!B10</f>
        <v>2</v>
      </c>
      <c r="K7" s="107" t="str">
        <f>Electives!C10</f>
        <v>Spell your name in ASL and Braille</v>
      </c>
      <c r="L7" s="16" t="str">
        <f>IF(Electives!E10&lt;&gt;"", Electives!E10, " ")</f>
        <v xml:space="preserve"> </v>
      </c>
      <c r="N7" s="342"/>
      <c r="O7" s="16">
        <f>Electives!B65</f>
        <v>4</v>
      </c>
      <c r="P7" s="107" t="str">
        <f>Electives!C65</f>
        <v>Learn about two constellations</v>
      </c>
      <c r="Q7" s="16" t="str">
        <f>IF(Electives!E65&lt;&gt;"", Electives!E65, " ")</f>
        <v xml:space="preserve"> </v>
      </c>
      <c r="S7" s="177">
        <f>'Cub Awards'!B9</f>
        <v>4</v>
      </c>
      <c r="T7" s="278" t="str">
        <f>'Cub Awards'!C9</f>
        <v>Take a first-aid course for children</v>
      </c>
      <c r="U7" s="278"/>
      <c r="V7" s="176" t="str">
        <f>IF('Cub Awards'!E9&lt;&gt;"", 'Cub Awards'!E9, "")</f>
        <v/>
      </c>
    </row>
    <row r="8" spans="1:22" ht="12.75" customHeight="1">
      <c r="B8" s="14"/>
      <c r="D8" s="346"/>
      <c r="E8" s="16">
        <f>Achievements!B10</f>
        <v>5</v>
      </c>
      <c r="F8" s="105" t="str">
        <f>Achievements!C10</f>
        <v>Build and hang a birdhouse</v>
      </c>
      <c r="G8" s="16" t="str">
        <f>IF(Achievements!E10&lt;&gt;"", Achievements!E10, " ")</f>
        <v xml:space="preserve"> </v>
      </c>
      <c r="I8" s="336"/>
      <c r="J8" s="16">
        <f>Electives!B11</f>
        <v>3</v>
      </c>
      <c r="K8" s="107" t="str">
        <f>Electives!C11</f>
        <v>Create a secret code</v>
      </c>
      <c r="L8" s="16" t="str">
        <f>IF(Electives!E11&lt;&gt;"", Electives!E11, " ")</f>
        <v xml:space="preserve"> </v>
      </c>
      <c r="N8" s="342"/>
      <c r="O8" s="16">
        <f>Electives!B66</f>
        <v>5</v>
      </c>
      <c r="P8" s="107" t="str">
        <f>Electives!C66</f>
        <v>Create your own constellation</v>
      </c>
      <c r="Q8" s="16" t="str">
        <f>IF(Electives!E66&lt;&gt;"", Electives!E66, " ")</f>
        <v xml:space="preserve"> </v>
      </c>
      <c r="S8" s="177">
        <f>'Cub Awards'!B10</f>
        <v>5</v>
      </c>
      <c r="T8" s="278" t="str">
        <f>'Cub Awards'!C10</f>
        <v>Join a safe kids program</v>
      </c>
      <c r="U8" s="278"/>
      <c r="V8" s="176" t="str">
        <f>IF('Cub Awards'!E10&lt;&gt;"", 'Cub Awards'!E10, "")</f>
        <v/>
      </c>
    </row>
    <row r="9" spans="1:22" ht="12.75" customHeight="1">
      <c r="B9" s="14"/>
      <c r="D9" s="344" t="str">
        <f>Achievements!B12</f>
        <v>Games Tigers Play</v>
      </c>
      <c r="E9" s="344"/>
      <c r="F9" s="344"/>
      <c r="G9" s="14" t="str">
        <f>IF(Achievements!E11&lt;&gt;"", Achievements!E11, " ")</f>
        <v xml:space="preserve"> </v>
      </c>
      <c r="I9" s="336"/>
      <c r="J9" s="16">
        <f>Electives!B12</f>
        <v>4</v>
      </c>
      <c r="K9" s="107" t="str">
        <f>Electives!C12</f>
        <v>Crack a different secret code</v>
      </c>
      <c r="L9" s="16" t="str">
        <f>IF(Electives!E12&lt;&gt;"", Electives!E12, " ")</f>
        <v xml:space="preserve"> </v>
      </c>
      <c r="N9" s="342"/>
      <c r="O9" s="16">
        <f>Electives!B67</f>
        <v>6</v>
      </c>
      <c r="P9" s="107" t="str">
        <f>Electives!C67</f>
        <v>Create a homemade constellation</v>
      </c>
      <c r="Q9" s="16" t="str">
        <f>IF(Electives!E67&lt;&gt;"", Electives!E67, " ")</f>
        <v xml:space="preserve"> </v>
      </c>
      <c r="S9" s="177">
        <f>'Cub Awards'!B11</f>
        <v>6</v>
      </c>
      <c r="T9" s="278" t="str">
        <f>'Cub Awards'!C11</f>
        <v>Show what you have learned</v>
      </c>
      <c r="U9" s="278"/>
      <c r="V9" s="176" t="str">
        <f>IF('Cub Awards'!E11&lt;&gt;"", 'Cub Awards'!E11, "")</f>
        <v/>
      </c>
    </row>
    <row r="10" spans="1:22" ht="12" customHeight="1">
      <c r="A10" s="1" t="s">
        <v>14</v>
      </c>
      <c r="B10" s="14"/>
      <c r="D10" s="342" t="str">
        <f>Achievements!$E12</f>
        <v>(do 1, 2, and two of 3-5)</v>
      </c>
      <c r="E10" s="16" t="str">
        <f>Achievements!B13</f>
        <v>1a</v>
      </c>
      <c r="F10" s="105" t="str">
        <f>Achievements!C13</f>
        <v>Play two initiative games with your den</v>
      </c>
      <c r="G10" s="16" t="str">
        <f>IF(Achievements!E13&lt;&gt;"", Achievements!E13, " ")</f>
        <v xml:space="preserve"> </v>
      </c>
      <c r="I10" s="337"/>
      <c r="J10" s="16">
        <f>Electives!B13</f>
        <v>5</v>
      </c>
      <c r="K10" s="107" t="str">
        <f>Electives!C13</f>
        <v>Demonstrate how magic works</v>
      </c>
      <c r="L10" s="16" t="str">
        <f>IF(Electives!E13&lt;&gt;"", Electives!E13, " ")</f>
        <v xml:space="preserve"> </v>
      </c>
      <c r="N10" s="342"/>
      <c r="O10" s="16">
        <f>Electives!B68</f>
        <v>7</v>
      </c>
      <c r="P10" s="107" t="str">
        <f>Electives!C68</f>
        <v>Learn about two jobs in astronomy</v>
      </c>
      <c r="Q10" s="16" t="str">
        <f>IF(Electives!E68&lt;&gt;"", Electives!E68, " ")</f>
        <v xml:space="preserve"> </v>
      </c>
      <c r="T10" s="330" t="str">
        <f>'Cub Awards'!C13</f>
        <v>Outdoor Activity Award</v>
      </c>
      <c r="U10" s="331"/>
    </row>
    <row r="11" spans="1:22">
      <c r="A11" s="19" t="str">
        <f>D3</f>
        <v>Backyard Jungle / My Tiger Jungle</v>
      </c>
      <c r="B11" s="111" t="str">
        <f>Achievements!E11</f>
        <v xml:space="preserve"> </v>
      </c>
      <c r="D11" s="342"/>
      <c r="E11" s="16" t="str">
        <f>Achievements!B14</f>
        <v>1b</v>
      </c>
      <c r="F11" s="105" t="str">
        <f>Achievements!C14</f>
        <v>Listen carefully to and follow the rules</v>
      </c>
      <c r="G11" s="16" t="str">
        <f>IF(Achievements!E14&lt;&gt;"", Achievements!E14, " ")</f>
        <v xml:space="preserve"> </v>
      </c>
      <c r="I11" s="338" t="str">
        <f>Electives!B15</f>
        <v>Earning Your Stripes</v>
      </c>
      <c r="J11" s="338"/>
      <c r="K11" s="338"/>
      <c r="L11" s="14"/>
      <c r="N11" s="342"/>
      <c r="O11" s="16">
        <f>Electives!B69</f>
        <v>8</v>
      </c>
      <c r="P11" s="107" t="str">
        <f>Electives!C69</f>
        <v>Visit a planetarium</v>
      </c>
      <c r="Q11" s="16" t="str">
        <f>IF(Electives!E69&lt;&gt;"", Electives!E69, " ")</f>
        <v xml:space="preserve"> </v>
      </c>
      <c r="S11" s="177">
        <f>'Cub Awards'!B14</f>
        <v>1</v>
      </c>
      <c r="T11" s="278" t="str">
        <f>'Cub Awards'!C14</f>
        <v>Attend either summer Day or Resident camp</v>
      </c>
      <c r="U11" s="278"/>
      <c r="V11" s="176" t="str">
        <f>IF('Cub Awards'!E14&lt;&gt;"", 'Cub Awards'!E14, "")</f>
        <v/>
      </c>
    </row>
    <row r="12" spans="1:22" ht="12.75" customHeight="1">
      <c r="A12" s="20" t="str">
        <f>D9</f>
        <v>Games Tigers Play</v>
      </c>
      <c r="B12" s="111" t="str">
        <f>Achievements!E20</f>
        <v/>
      </c>
      <c r="D12" s="342"/>
      <c r="E12" s="16" t="str">
        <f>Achievements!B15</f>
        <v>1c</v>
      </c>
      <c r="F12" s="143" t="str">
        <f>Achievements!C15</f>
        <v>Talk about what you learned while playing</v>
      </c>
      <c r="G12" s="16" t="str">
        <f>IF(Achievements!E15&lt;&gt;"", Achievements!E15, " ")</f>
        <v xml:space="preserve"> </v>
      </c>
      <c r="I12" s="343" t="str">
        <f>Electives!$E15</f>
        <v>(do all)</v>
      </c>
      <c r="J12" s="16">
        <f>Electives!B16</f>
        <v>1</v>
      </c>
      <c r="K12" s="107" t="str">
        <f>Electives!C16</f>
        <v>Share five things that are orange</v>
      </c>
      <c r="L12" s="16" t="str">
        <f>IF(Electives!E16&lt;&gt;"", Electives!E16, " ")</f>
        <v xml:space="preserve"> </v>
      </c>
      <c r="N12" s="344" t="str">
        <f>Electives!B71</f>
        <v>Stories in Shapes</v>
      </c>
      <c r="O12" s="344"/>
      <c r="P12" s="344"/>
      <c r="Q12" s="344"/>
      <c r="S12" s="177">
        <f>'Cub Awards'!B15</f>
        <v>2</v>
      </c>
      <c r="T12" s="278" t="str">
        <f>'Cub Awards'!C15</f>
        <v>Complete Backyard Jungle / My Tiger Jungle</v>
      </c>
      <c r="U12" s="278"/>
      <c r="V12" s="176" t="str">
        <f>IF('Cub Awards'!E15&lt;&gt;"", 'Cub Awards'!E15, "")</f>
        <v xml:space="preserve"> </v>
      </c>
    </row>
    <row r="13" spans="1:22" ht="13.15" customHeight="1">
      <c r="A13" s="20" t="str">
        <f>D17</f>
        <v>My Family's Duty to God</v>
      </c>
      <c r="B13" s="111" t="str">
        <f>Achievements!E27</f>
        <v xml:space="preserve"> </v>
      </c>
      <c r="D13" s="342"/>
      <c r="E13" s="16">
        <f>Achievements!B16</f>
        <v>2</v>
      </c>
      <c r="F13" s="142" t="str">
        <f>Achievements!C16</f>
        <v>Bring a nutritious snack to den meeting</v>
      </c>
      <c r="G13" s="16" t="str">
        <f>IF(Achievements!E16&lt;&gt;"", Achievements!E16, " ")</f>
        <v xml:space="preserve"> </v>
      </c>
      <c r="I13" s="343"/>
      <c r="J13" s="16">
        <f>Electives!B17</f>
        <v>2</v>
      </c>
      <c r="K13" s="145" t="str">
        <f>Electives!C17</f>
        <v>Demonstrate loyalty to others over a week</v>
      </c>
      <c r="L13" s="16" t="str">
        <f>IF(Electives!E17&lt;&gt;"", Electives!E17, " ")</f>
        <v xml:space="preserve"> </v>
      </c>
      <c r="N13" s="339" t="str">
        <f>Electives!$E71</f>
        <v>(do four)</v>
      </c>
      <c r="O13" s="16">
        <f>Electives!B72</f>
        <v>1</v>
      </c>
      <c r="P13" s="108" t="str">
        <f>Electives!C72</f>
        <v>Visit an art gallery or museum</v>
      </c>
      <c r="Q13" s="16" t="str">
        <f>IF(Electives!E72&lt;&gt;"", Electives!E72, " ")</f>
        <v xml:space="preserve"> </v>
      </c>
      <c r="S13" s="177">
        <f>'Cub Awards'!B16</f>
        <v>3</v>
      </c>
      <c r="T13" s="278" t="str">
        <f>'Cub Awards'!C16</f>
        <v>do four</v>
      </c>
      <c r="U13" s="278"/>
      <c r="V13" s="176" t="str">
        <f>IF('Cub Awards'!E16&lt;&gt;"", 'Cub Awards'!E16, "")</f>
        <v/>
      </c>
    </row>
    <row r="14" spans="1:22">
      <c r="A14" s="20" t="str">
        <f>D23</f>
        <v>Team Tiger</v>
      </c>
      <c r="B14" s="111" t="str">
        <f>Achievements!E34</f>
        <v/>
      </c>
      <c r="D14" s="342"/>
      <c r="E14" s="16">
        <f>Achievements!B17</f>
        <v>3</v>
      </c>
      <c r="F14" s="105" t="str">
        <f>Achievements!C17</f>
        <v>Make up a game with your den</v>
      </c>
      <c r="G14" s="16" t="str">
        <f>IF(Achievements!E17&lt;&gt;"", Achievements!E17, " ")</f>
        <v xml:space="preserve"> </v>
      </c>
      <c r="I14" s="343"/>
      <c r="J14" s="16">
        <f>Electives!B18</f>
        <v>3</v>
      </c>
      <c r="K14" s="107" t="str">
        <f>Electives!C18</f>
        <v>Do a new task to help your family</v>
      </c>
      <c r="L14" s="16" t="str">
        <f>IF(Electives!E18&lt;&gt;"", Electives!E18, " ")</f>
        <v xml:space="preserve"> </v>
      </c>
      <c r="N14" s="340"/>
      <c r="O14" s="16">
        <f>Electives!B73</f>
        <v>2</v>
      </c>
      <c r="P14" s="108" t="str">
        <f>Electives!C73</f>
        <v>Discuss what you like about art piece</v>
      </c>
      <c r="Q14" s="16" t="str">
        <f>IF(Electives!E73&lt;&gt;"", Electives!E73, " ")</f>
        <v xml:space="preserve"> </v>
      </c>
      <c r="S14" s="177" t="str">
        <f>'Cub Awards'!B17</f>
        <v>a</v>
      </c>
      <c r="T14" s="278" t="str">
        <f>'Cub Awards'!C17</f>
        <v>Participate in nature hike</v>
      </c>
      <c r="U14" s="278"/>
      <c r="V14" s="176" t="str">
        <f>IF('Cub Awards'!E17&lt;&gt;"", 'Cub Awards'!E17, "")</f>
        <v/>
      </c>
    </row>
    <row r="15" spans="1:22">
      <c r="A15" s="20" t="str">
        <f>D29</f>
        <v>Tiger Bites</v>
      </c>
      <c r="B15" s="111" t="str">
        <f>Achievements!E42</f>
        <v/>
      </c>
      <c r="D15" s="342"/>
      <c r="E15" s="16">
        <f>Achievements!B18</f>
        <v>4</v>
      </c>
      <c r="F15" s="105" t="str">
        <f>Achievements!C18</f>
        <v>Make up a new game and play it</v>
      </c>
      <c r="G15" s="16" t="str">
        <f>IF(Achievements!E18&lt;&gt;"", Achievements!E18, " ")</f>
        <v xml:space="preserve"> </v>
      </c>
      <c r="I15" s="343"/>
      <c r="J15" s="16">
        <f>Electives!B19</f>
        <v>4</v>
      </c>
      <c r="K15" s="107" t="str">
        <f>Electives!C19</f>
        <v>Talk about polite language</v>
      </c>
      <c r="L15" s="16" t="str">
        <f>IF(Electives!E19&lt;&gt;"", Electives!E19, " ")</f>
        <v xml:space="preserve"> </v>
      </c>
      <c r="N15" s="340"/>
      <c r="O15" s="16">
        <f>Electives!B74</f>
        <v>3</v>
      </c>
      <c r="P15" s="108" t="str">
        <f>Electives!C74</f>
        <v>Create an art piece</v>
      </c>
      <c r="Q15" s="16" t="str">
        <f>IF(Electives!E74&lt;&gt;"", Electives!E74, " ")</f>
        <v xml:space="preserve"> </v>
      </c>
      <c r="S15" s="177" t="str">
        <f>'Cub Awards'!B18</f>
        <v>b</v>
      </c>
      <c r="T15" s="278" t="str">
        <f>'Cub Awards'!C18</f>
        <v>Participate in outdoor activity</v>
      </c>
      <c r="U15" s="278"/>
      <c r="V15" s="176" t="str">
        <f>IF('Cub Awards'!E18&lt;&gt;"", 'Cub Awards'!E18, "")</f>
        <v/>
      </c>
    </row>
    <row r="16" spans="1:22" ht="12.75" customHeight="1">
      <c r="A16" s="112" t="str">
        <f>D36</f>
        <v>Tigers in the Wild</v>
      </c>
      <c r="B16" s="111" t="str">
        <f>Achievements!E53</f>
        <v/>
      </c>
      <c r="D16" s="342"/>
      <c r="E16" s="16">
        <f>Achievements!B19</f>
        <v>5</v>
      </c>
      <c r="F16" s="105" t="str">
        <f>Achievements!C19</f>
        <v>Learn how being active is part of health</v>
      </c>
      <c r="G16" s="16" t="str">
        <f>IF(Achievements!E19&lt;&gt;"", Achievements!E19, " ")</f>
        <v xml:space="preserve"> </v>
      </c>
      <c r="I16" s="343"/>
      <c r="J16" s="16">
        <f>Electives!B20</f>
        <v>5</v>
      </c>
      <c r="K16" s="107" t="str">
        <f>Electives!C20</f>
        <v>Play a game with your den politely</v>
      </c>
      <c r="L16" s="16" t="str">
        <f>IF(Electives!E20&lt;&gt;"", Electives!E20, " ")</f>
        <v xml:space="preserve"> </v>
      </c>
      <c r="N16" s="340"/>
      <c r="O16" s="16">
        <f>Electives!B75</f>
        <v>4</v>
      </c>
      <c r="P16" s="108" t="str">
        <f>Electives!C75</f>
        <v>Create an art piece using shapes</v>
      </c>
      <c r="Q16" s="16" t="str">
        <f>IF(Electives!E75&lt;&gt;"", Electives!E75, " ")</f>
        <v xml:space="preserve"> </v>
      </c>
      <c r="S16" s="177" t="str">
        <f>'Cub Awards'!B19</f>
        <v>c</v>
      </c>
      <c r="T16" s="278" t="str">
        <f>'Cub Awards'!C19</f>
        <v>Explain the buddy system</v>
      </c>
      <c r="U16" s="278"/>
      <c r="V16" s="176" t="str">
        <f>IF('Cub Awards'!E19&lt;&gt;"", 'Cub Awards'!E19, "")</f>
        <v/>
      </c>
    </row>
    <row r="17" spans="1:22">
      <c r="A17" s="45"/>
      <c r="B17" s="46"/>
      <c r="D17" s="344" t="str">
        <f>Achievements!B21</f>
        <v>My Family's Duty to God</v>
      </c>
      <c r="E17" s="344"/>
      <c r="F17" s="344"/>
      <c r="G17" s="344"/>
      <c r="I17" s="343"/>
      <c r="J17" s="16">
        <f>Electives!B21</f>
        <v>6</v>
      </c>
      <c r="K17" s="107" t="str">
        <f>Electives!C21</f>
        <v>Work on a service project</v>
      </c>
      <c r="L17" s="16" t="str">
        <f>IF(Electives!E21&lt;&gt;"", Electives!E21, " ")</f>
        <v xml:space="preserve"> </v>
      </c>
      <c r="N17" s="341"/>
      <c r="O17" s="16">
        <f>Electives!B76</f>
        <v>5</v>
      </c>
      <c r="P17" s="108" t="str">
        <f>Electives!C76</f>
        <v>Use tangrams to create shapes</v>
      </c>
      <c r="Q17" s="16" t="str">
        <f>IF(Electives!E76&lt;&gt;"", Electives!E76, " ")</f>
        <v xml:space="preserve"> </v>
      </c>
      <c r="R17" s="138"/>
      <c r="S17" s="177" t="str">
        <f>'Cub Awards'!B20</f>
        <v>d</v>
      </c>
      <c r="T17" s="278" t="str">
        <f>'Cub Awards'!C20</f>
        <v>Attend a pack overnighter</v>
      </c>
      <c r="U17" s="278"/>
      <c r="V17" s="176" t="str">
        <f>IF('Cub Awards'!E20&lt;&gt;"", 'Cub Awards'!E20, "")</f>
        <v/>
      </c>
    </row>
    <row r="18" spans="1:22" ht="12.75" customHeight="1">
      <c r="A18" s="1" t="s">
        <v>243</v>
      </c>
      <c r="B18" s="14"/>
      <c r="D18" s="332" t="str">
        <f>Achievements!$E21</f>
        <v>(do 1 and two of 2-5)</v>
      </c>
      <c r="E18" s="16">
        <f>Achievements!B22</f>
        <v>1</v>
      </c>
      <c r="F18" s="105" t="str">
        <f>Achievements!C22</f>
        <v>Find out what duty to God means</v>
      </c>
      <c r="G18" s="16" t="str">
        <f>IF(Achievements!E22&lt;&gt;"", Achievements!E22, " ")</f>
        <v xml:space="preserve"> </v>
      </c>
      <c r="I18" s="338" t="str">
        <f>Electives!B23</f>
        <v>Family Stories</v>
      </c>
      <c r="J18" s="338"/>
      <c r="K18" s="338"/>
      <c r="L18" s="14" t="str">
        <f>IF(Electives!E22&lt;&gt;"", Electives!E22, " ")</f>
        <v xml:space="preserve"> </v>
      </c>
      <c r="N18" s="338" t="str">
        <f>Electives!B78</f>
        <v>Tiger-iffic!</v>
      </c>
      <c r="O18" s="338"/>
      <c r="P18" s="338"/>
      <c r="Q18" s="338"/>
      <c r="S18" s="177" t="str">
        <f>'Cub Awards'!B21</f>
        <v>e</v>
      </c>
      <c r="T18" s="278" t="str">
        <f>'Cub Awards'!C21</f>
        <v>Complete an oudoor service project</v>
      </c>
      <c r="U18" s="278"/>
      <c r="V18" s="176" t="str">
        <f>IF('Cub Awards'!E21&lt;&gt;"", 'Cub Awards'!E21, "")</f>
        <v/>
      </c>
    </row>
    <row r="19" spans="1:22">
      <c r="A19" s="114" t="str">
        <f>I3</f>
        <v>Curiosity, Intrigue, and Magical Mysteries</v>
      </c>
      <c r="B19" s="16" t="str">
        <f>Electives!E14</f>
        <v/>
      </c>
      <c r="D19" s="333"/>
      <c r="E19" s="16">
        <f>Achievements!B23</f>
        <v>2</v>
      </c>
      <c r="F19" s="142" t="str">
        <f>Achievements!C23</f>
        <v>What makes family member special</v>
      </c>
      <c r="G19" s="16" t="str">
        <f>IF(Achievements!E23&lt;&gt;"", Achievements!E23, " ")</f>
        <v xml:space="preserve"> </v>
      </c>
      <c r="I19" s="343" t="str">
        <f>Electives!$E23</f>
        <v>(do 1 and three of 2-8)</v>
      </c>
      <c r="J19" s="16">
        <f>Electives!B24</f>
        <v>1</v>
      </c>
      <c r="K19" s="107" t="str">
        <f>Electives!C24</f>
        <v>Discuss where your family originated</v>
      </c>
      <c r="L19" s="16" t="str">
        <f>IF(Electives!E24&lt;&gt;"", Electives!E24, " ")</f>
        <v xml:space="preserve"> </v>
      </c>
      <c r="N19" s="348" t="str">
        <f>Electives!$E78</f>
        <v>(do 1-3 and one of 4-6)</v>
      </c>
      <c r="O19" s="16">
        <f>Electives!B79</f>
        <v>1</v>
      </c>
      <c r="P19" s="107" t="str">
        <f>Electives!C79</f>
        <v>Play two games by yourself</v>
      </c>
      <c r="Q19" s="16" t="str">
        <f>IF(Electives!E79&lt;&gt;"", Electives!E79, " ")</f>
        <v xml:space="preserve"> </v>
      </c>
      <c r="S19" s="177" t="str">
        <f>'Cub Awards'!B22</f>
        <v>f</v>
      </c>
      <c r="T19" s="278" t="str">
        <f>'Cub Awards'!C22</f>
        <v>Complete conservation project</v>
      </c>
      <c r="U19" s="278"/>
      <c r="V19" s="176" t="str">
        <f>IF('Cub Awards'!E22&lt;&gt;"", 'Cub Awards'!E22, "")</f>
        <v/>
      </c>
    </row>
    <row r="20" spans="1:22" ht="12.75" customHeight="1">
      <c r="A20" s="115" t="str">
        <f>I11</f>
        <v>Earning Your Stripes</v>
      </c>
      <c r="B20" s="16" t="str">
        <f>Electives!E22</f>
        <v xml:space="preserve"> </v>
      </c>
      <c r="D20" s="333"/>
      <c r="E20" s="16">
        <f>Achievements!B24</f>
        <v>3</v>
      </c>
      <c r="F20" s="105" t="str">
        <f>Achievements!C24</f>
        <v>Show your family's beliefs</v>
      </c>
      <c r="G20" s="16" t="str">
        <f>IF(Achievements!E24&lt;&gt;"", Achievements!E24, " ")</f>
        <v xml:space="preserve"> </v>
      </c>
      <c r="I20" s="343"/>
      <c r="J20" s="16">
        <f>Electives!B25</f>
        <v>2</v>
      </c>
      <c r="K20" s="107" t="str">
        <f>Electives!C25</f>
        <v>Make a family crest</v>
      </c>
      <c r="L20" s="16" t="str">
        <f>IF(Electives!E25&lt;&gt;"", Electives!E25, " ")</f>
        <v xml:space="preserve"> </v>
      </c>
      <c r="N20" s="348"/>
      <c r="O20" s="16">
        <f>Electives!B80</f>
        <v>2</v>
      </c>
      <c r="P20" s="107" t="str">
        <f>Electives!C80</f>
        <v>Play an inside game</v>
      </c>
      <c r="Q20" s="16" t="str">
        <f>IF(Electives!E80&lt;&gt;"", Electives!E80, " ")</f>
        <v xml:space="preserve"> </v>
      </c>
      <c r="S20" s="177" t="str">
        <f>'Cub Awards'!B23</f>
        <v>g</v>
      </c>
      <c r="T20" s="278" t="str">
        <f>'Cub Awards'!C23</f>
        <v>Earn the Summertime Pack Award</v>
      </c>
      <c r="U20" s="278"/>
      <c r="V20" s="176" t="str">
        <f>IF('Cub Awards'!E23&lt;&gt;"", 'Cub Awards'!E23, "")</f>
        <v/>
      </c>
    </row>
    <row r="21" spans="1:22">
      <c r="A21" s="115" t="str">
        <f>I18</f>
        <v>Family Stories</v>
      </c>
      <c r="B21" s="16" t="str">
        <f>Electives!E32</f>
        <v/>
      </c>
      <c r="D21" s="333"/>
      <c r="E21" s="16">
        <f>Achievements!B25</f>
        <v>4</v>
      </c>
      <c r="F21" s="105" t="str">
        <f>Achievements!C25</f>
        <v>Participate in a worship experience</v>
      </c>
      <c r="G21" s="16" t="str">
        <f>IF(Achievements!E25&lt;&gt;"", Achievements!E25, " ")</f>
        <v xml:space="preserve"> </v>
      </c>
      <c r="I21" s="343"/>
      <c r="J21" s="16">
        <f>Electives!B26</f>
        <v>3</v>
      </c>
      <c r="K21" s="107" t="str">
        <f>Electives!C26</f>
        <v>Find out about your heritage</v>
      </c>
      <c r="L21" s="16" t="str">
        <f>IF(Electives!E26&lt;&gt;"", Electives!E26, " ")</f>
        <v xml:space="preserve"> </v>
      </c>
      <c r="N21" s="348"/>
      <c r="O21" s="16">
        <f>Electives!B81</f>
        <v>3</v>
      </c>
      <c r="P21" s="107" t="str">
        <f>Electives!C81</f>
        <v>Play a problem-solving game</v>
      </c>
      <c r="Q21" s="16" t="str">
        <f>IF(Electives!E81&lt;&gt;"", Electives!E81, " ")</f>
        <v xml:space="preserve"> </v>
      </c>
      <c r="S21" s="177" t="str">
        <f>'Cub Awards'!B24</f>
        <v>h</v>
      </c>
      <c r="T21" s="278" t="str">
        <f>'Cub Awards'!C24</f>
        <v>Participate in nature observation</v>
      </c>
      <c r="U21" s="278"/>
      <c r="V21" s="176" t="str">
        <f>IF('Cub Awards'!E24&lt;&gt;"", 'Cub Awards'!E24, "")</f>
        <v/>
      </c>
    </row>
    <row r="22" spans="1:22">
      <c r="A22" s="115" t="str">
        <f>I27</f>
        <v>Floats and Boats</v>
      </c>
      <c r="B22" s="16" t="str">
        <f>Electives!E41</f>
        <v/>
      </c>
      <c r="D22" s="334"/>
      <c r="E22" s="16">
        <f>Achievements!B26</f>
        <v>5</v>
      </c>
      <c r="F22" s="143" t="str">
        <f>Achievements!C26</f>
        <v>Carry out an act that shows duty to God</v>
      </c>
      <c r="G22" s="16" t="str">
        <f>IF(Achievements!E26&lt;&gt;"", Achievements!E26, " ")</f>
        <v xml:space="preserve"> </v>
      </c>
      <c r="I22" s="343"/>
      <c r="J22" s="16">
        <f>Electives!B27</f>
        <v>4</v>
      </c>
      <c r="K22" s="107" t="str">
        <f>Electives!C27</f>
        <v>Interview a family elder</v>
      </c>
      <c r="L22" s="16" t="str">
        <f>IF(Electives!E27&lt;&gt;"", Electives!E27, " ")</f>
        <v xml:space="preserve"> </v>
      </c>
      <c r="N22" s="348"/>
      <c r="O22" s="16" t="str">
        <f>Electives!B82</f>
        <v>4a</v>
      </c>
      <c r="P22" s="107" t="str">
        <f>Electives!C82</f>
        <v>Play a family video game tournament</v>
      </c>
      <c r="Q22" s="16" t="str">
        <f>IF(Electives!E82&lt;&gt;"", Electives!E82, " ")</f>
        <v xml:space="preserve"> </v>
      </c>
      <c r="S22" s="177" t="str">
        <f>'Cub Awards'!B25</f>
        <v>i</v>
      </c>
      <c r="T22" s="278" t="str">
        <f>'Cub Awards'!C25</f>
        <v>Participate in outdoor aquatics</v>
      </c>
      <c r="U22" s="278"/>
      <c r="V22" s="176" t="str">
        <f>IF('Cub Awards'!E25&lt;&gt;"", 'Cub Awards'!E25, "")</f>
        <v/>
      </c>
    </row>
    <row r="23" spans="1:22">
      <c r="A23" s="116" t="str">
        <f>I35</f>
        <v>Good Knights</v>
      </c>
      <c r="B23" s="16" t="str">
        <f>Electives!E49</f>
        <v/>
      </c>
      <c r="D23" s="344" t="str">
        <f>Achievements!B28</f>
        <v>Team Tiger</v>
      </c>
      <c r="E23" s="344"/>
      <c r="F23" s="344"/>
      <c r="G23" s="344"/>
      <c r="I23" s="343"/>
      <c r="J23" s="16">
        <f>Electives!B28</f>
        <v>5</v>
      </c>
      <c r="K23" s="107" t="str">
        <f>Electives!C28</f>
        <v>Make a family tree</v>
      </c>
      <c r="L23" s="16" t="str">
        <f>IF(Electives!E28&lt;&gt;"", Electives!E28, " ")</f>
        <v xml:space="preserve"> </v>
      </c>
      <c r="N23" s="348"/>
      <c r="O23" s="16" t="str">
        <f>Electives!B83</f>
        <v>4b</v>
      </c>
      <c r="P23" s="145" t="str">
        <f>Electives!C83</f>
        <v>List three tips to help someone learn a game</v>
      </c>
      <c r="Q23" s="16" t="str">
        <f>IF(Electives!E83&lt;&gt;"", Electives!E83, " ")</f>
        <v xml:space="preserve"> </v>
      </c>
      <c r="S23" s="177" t="str">
        <f>'Cub Awards'!B26</f>
        <v>j</v>
      </c>
      <c r="T23" s="278" t="str">
        <f>'Cub Awards'!C26</f>
        <v>Participate in outdoor campfire pgm</v>
      </c>
      <c r="U23" s="278"/>
      <c r="V23" s="176" t="str">
        <f>IF('Cub Awards'!E26&lt;&gt;"", 'Cub Awards'!E26, "")</f>
        <v/>
      </c>
    </row>
    <row r="24" spans="1:22" ht="12.75" customHeight="1">
      <c r="A24" s="115" t="str">
        <f>I42</f>
        <v>Rolling Tigers</v>
      </c>
      <c r="B24" s="16" t="str">
        <f>Electives!E60</f>
        <v/>
      </c>
      <c r="D24" s="346" t="str">
        <f>Achievements!$E28</f>
        <v>(do 1-2 and two of 3-5)</v>
      </c>
      <c r="E24" s="16">
        <f>Achievements!B29</f>
        <v>1</v>
      </c>
      <c r="F24" s="105" t="str">
        <f>Achievements!C29</f>
        <v>List different teams you're a part of</v>
      </c>
      <c r="G24" s="16" t="str">
        <f>IF(Achievements!E29&lt;&gt;"", Achievements!E29, " ")</f>
        <v xml:space="preserve"> </v>
      </c>
      <c r="I24" s="343"/>
      <c r="J24" s="16">
        <f>Electives!B29</f>
        <v>6</v>
      </c>
      <c r="K24" s="107" t="str">
        <f>Electives!C29</f>
        <v>Share what your name means</v>
      </c>
      <c r="L24" s="16" t="str">
        <f>IF(Electives!E29&lt;&gt;"", Electives!E29, " ")</f>
        <v xml:space="preserve"> </v>
      </c>
      <c r="N24" s="348"/>
      <c r="O24" s="16" t="str">
        <f>Electives!B84</f>
        <v>4c</v>
      </c>
      <c r="P24" s="108" t="str">
        <f>Electives!C84</f>
        <v>Play an appropriate game with a friend</v>
      </c>
      <c r="Q24" s="16" t="str">
        <f>IF(Electives!E84&lt;&gt;"", Electives!E84, " ")</f>
        <v xml:space="preserve"> </v>
      </c>
      <c r="S24" s="177" t="str">
        <f>'Cub Awards'!B27</f>
        <v>k</v>
      </c>
      <c r="T24" s="278" t="str">
        <f>'Cub Awards'!C27</f>
        <v>Participate in outdoor sporting event</v>
      </c>
      <c r="U24" s="278"/>
      <c r="V24" s="176" t="str">
        <f>IF('Cub Awards'!E27&lt;&gt;"", 'Cub Awards'!E27, "")</f>
        <v/>
      </c>
    </row>
    <row r="25" spans="1:22" ht="12.75" customHeight="1">
      <c r="A25" s="115" t="str">
        <f>N3</f>
        <v>Sky is the Limit</v>
      </c>
      <c r="B25" s="16" t="str">
        <f>Electives!E70</f>
        <v/>
      </c>
      <c r="D25" s="346"/>
      <c r="E25" s="16">
        <f>Achievements!B30</f>
        <v>2</v>
      </c>
      <c r="F25" s="105" t="str">
        <f>Achievements!C30</f>
        <v>Make a den job chart</v>
      </c>
      <c r="G25" s="16" t="str">
        <f>IF(Achievements!E30&lt;&gt;"", Achievements!E30, " ")</f>
        <v xml:space="preserve"> </v>
      </c>
      <c r="I25" s="343"/>
      <c r="J25" s="16">
        <f>Electives!B30</f>
        <v>7</v>
      </c>
      <c r="K25" s="145" t="str">
        <f>Electives!C30</f>
        <v>Share favorite snack from your heritage</v>
      </c>
      <c r="L25" s="16" t="str">
        <f>IF(Electives!E30&lt;&gt;"", Electives!E30, " ")</f>
        <v xml:space="preserve"> </v>
      </c>
      <c r="N25" s="348"/>
      <c r="O25" s="16">
        <f>Electives!B85</f>
        <v>5</v>
      </c>
      <c r="P25" s="107" t="str">
        <f>Electives!C85</f>
        <v>Invent a game and play it</v>
      </c>
      <c r="Q25" s="16" t="str">
        <f>IF(Electives!E85&lt;&gt;"", Electives!E85, " ")</f>
        <v xml:space="preserve"> </v>
      </c>
      <c r="S25" s="177" t="str">
        <f>'Cub Awards'!B28</f>
        <v>l</v>
      </c>
      <c r="T25" s="278" t="str">
        <f>'Cub Awards'!C28</f>
        <v>Participate in outdoor worship service</v>
      </c>
      <c r="U25" s="278"/>
      <c r="V25" s="176" t="str">
        <f>IF('Cub Awards'!E28&lt;&gt;"", 'Cub Awards'!E28, "")</f>
        <v/>
      </c>
    </row>
    <row r="26" spans="1:22" ht="12.75" customHeight="1">
      <c r="A26" s="115" t="str">
        <f>N12</f>
        <v>Stories in Shapes</v>
      </c>
      <c r="B26" s="113" t="str">
        <f>Electives!E77</f>
        <v/>
      </c>
      <c r="D26" s="346"/>
      <c r="E26" s="16">
        <f>Achievements!B31</f>
        <v>3</v>
      </c>
      <c r="F26" s="143" t="str">
        <f>Achievements!C31</f>
        <v>Do two chores at home weekly for a month</v>
      </c>
      <c r="G26" s="16" t="str">
        <f>IF(Achievements!E31&lt;&gt;"", Achievements!E31, " ")</f>
        <v xml:space="preserve"> </v>
      </c>
      <c r="I26" s="343"/>
      <c r="J26" s="16">
        <f>Electives!B31</f>
        <v>8</v>
      </c>
      <c r="K26" s="107" t="str">
        <f>Electives!C31</f>
        <v>Locate your family's origin on a map</v>
      </c>
      <c r="L26" s="16" t="str">
        <f>IF(Electives!E31&lt;&gt;"", Electives!E31, " ")</f>
        <v xml:space="preserve"> </v>
      </c>
      <c r="N26" s="348"/>
      <c r="O26" s="16">
        <f>Electives!B86</f>
        <v>6</v>
      </c>
      <c r="P26" s="107" t="str">
        <f>Electives!C86</f>
        <v>Play a team game with your den</v>
      </c>
      <c r="Q26" s="16" t="str">
        <f>IF(Electives!E86&lt;&gt;"", Electives!E86, " ")</f>
        <v xml:space="preserve"> </v>
      </c>
      <c r="S26" s="177" t="str">
        <f>'Cub Awards'!B29</f>
        <v>m</v>
      </c>
      <c r="T26" s="278" t="str">
        <f>'Cub Awards'!C29</f>
        <v>Explore park</v>
      </c>
      <c r="U26" s="278"/>
      <c r="V26" s="176" t="str">
        <f>IF('Cub Awards'!E29&lt;&gt;"", 'Cub Awards'!E29, "")</f>
        <v/>
      </c>
    </row>
    <row r="27" spans="1:22">
      <c r="A27" s="115" t="str">
        <f>N18</f>
        <v>Tiger-iffic!</v>
      </c>
      <c r="B27" s="16" t="str">
        <f>Electives!E87</f>
        <v xml:space="preserve"> </v>
      </c>
      <c r="D27" s="346"/>
      <c r="E27" s="16">
        <f>Achievements!B32</f>
        <v>4</v>
      </c>
      <c r="F27" s="105" t="str">
        <f>Achievements!C32</f>
        <v>Do activity to help community</v>
      </c>
      <c r="G27" s="16" t="str">
        <f>IF(Achievements!E32&lt;&gt;"", Achievements!E32, " ")</f>
        <v xml:space="preserve"> </v>
      </c>
      <c r="I27" s="338" t="str">
        <f>Electives!B33</f>
        <v>Floats and Boats</v>
      </c>
      <c r="J27" s="338"/>
      <c r="K27" s="338"/>
      <c r="L27" s="14" t="str">
        <f>IF(Electives!E31&lt;&gt;"", Electives!E31, " ")</f>
        <v xml:space="preserve"> </v>
      </c>
      <c r="N27" s="344" t="str">
        <f>Electives!B88</f>
        <v>Tiger: Safe and Smart</v>
      </c>
      <c r="O27" s="344"/>
      <c r="P27" s="344"/>
      <c r="Q27" s="344"/>
      <c r="S27" s="177" t="str">
        <f>'Cub Awards'!B30</f>
        <v>n</v>
      </c>
      <c r="T27" s="278" t="str">
        <f>'Cub Awards'!C30</f>
        <v>Invent and play outside game</v>
      </c>
      <c r="U27" s="278"/>
      <c r="V27" s="176" t="str">
        <f>IF('Cub Awards'!E30&lt;&gt;"", 'Cub Awards'!E30, "")</f>
        <v/>
      </c>
    </row>
    <row r="28" spans="1:22">
      <c r="A28" s="115" t="str">
        <f>N27</f>
        <v>Tiger: Safe and Smart</v>
      </c>
      <c r="B28" s="16" t="str">
        <f>Electives!E98</f>
        <v xml:space="preserve"> </v>
      </c>
      <c r="D28" s="346"/>
      <c r="E28" s="16">
        <f>Achievements!B33</f>
        <v>5</v>
      </c>
      <c r="F28" s="142" t="str">
        <f>Achievements!C33</f>
        <v>Show 3 ways a den makes a good team</v>
      </c>
      <c r="G28" s="16" t="str">
        <f>IF(Achievements!E33&lt;&gt;"", Achievements!E33, " ")</f>
        <v xml:space="preserve"> </v>
      </c>
      <c r="I28" s="343" t="str">
        <f>Electives!$E33</f>
        <v>(1-4 and one of 5-7)</v>
      </c>
      <c r="J28" s="16">
        <f>Electives!B34</f>
        <v>1</v>
      </c>
      <c r="K28" s="140" t="str">
        <f>Electives!C34</f>
        <v>Say the SCOUT water safety chant</v>
      </c>
      <c r="L28" s="16" t="str">
        <f>IF(Electives!E34&lt;&gt;"", Electives!E34, " ")</f>
        <v xml:space="preserve"> </v>
      </c>
      <c r="N28" s="343" t="str">
        <f>Electives!$E88</f>
        <v>(do 1-8)</v>
      </c>
      <c r="O28" s="16">
        <f>Electives!B89</f>
        <v>1</v>
      </c>
      <c r="P28" s="107" t="str">
        <f>Electives!C89</f>
        <v>Memorize your Address</v>
      </c>
      <c r="Q28" s="16" t="str">
        <f>IF(Electives!E89&lt;&gt;"", Electives!E89, " ")</f>
        <v xml:space="preserve"> </v>
      </c>
    </row>
    <row r="29" spans="1:22" ht="12.75" customHeight="1">
      <c r="A29" s="115" t="str">
        <f>N37</f>
        <v>Tiger Tag</v>
      </c>
      <c r="B29" s="16" t="str">
        <f>Electives!E104</f>
        <v/>
      </c>
      <c r="D29" s="344" t="str">
        <f>Achievements!B35</f>
        <v>Tiger Bites</v>
      </c>
      <c r="E29" s="344"/>
      <c r="F29" s="344"/>
      <c r="G29" s="344"/>
      <c r="I29" s="343"/>
      <c r="J29" s="16">
        <f>Electives!B35</f>
        <v>2</v>
      </c>
      <c r="K29" s="140" t="str">
        <f>Electives!C35</f>
        <v>Importance of buddies and play game</v>
      </c>
      <c r="L29" s="16" t="str">
        <f>IF(Electives!E35&lt;&gt;"", Electives!E35, " ")</f>
        <v xml:space="preserve"> </v>
      </c>
      <c r="N29" s="343"/>
      <c r="O29" s="16">
        <f>Electives!B90</f>
        <v>2</v>
      </c>
      <c r="P29" s="109" t="str">
        <f>Electives!C90</f>
        <v>Memorize an emergency contact's phone #</v>
      </c>
      <c r="Q29" s="16" t="str">
        <f>IF(Electives!E90&lt;&gt;"", Electives!E90, " ")</f>
        <v xml:space="preserve"> </v>
      </c>
    </row>
    <row r="30" spans="1:22" ht="12.75" customHeight="1">
      <c r="A30" s="115" t="str">
        <f>N42</f>
        <v>Tiger Tales</v>
      </c>
      <c r="B30" s="16" t="str">
        <f>Electives!E113</f>
        <v xml:space="preserve"> </v>
      </c>
      <c r="D30" s="347" t="str">
        <f>Achievements!$E35</f>
        <v>(do 1-2 and two of 3-6)</v>
      </c>
      <c r="E30" s="16">
        <f>Achievements!B36</f>
        <v>1</v>
      </c>
      <c r="F30" s="105" t="str">
        <f>Achievements!C36</f>
        <v>Identify good and bad food choices</v>
      </c>
      <c r="G30" s="16" t="str">
        <f>IF(Achievements!E36&lt;&gt;"", Achievements!E36, " ")</f>
        <v xml:space="preserve"> </v>
      </c>
      <c r="I30" s="343"/>
      <c r="J30" s="16">
        <f>Electives!B36</f>
        <v>3</v>
      </c>
      <c r="K30" s="140" t="str">
        <f>Electives!C36</f>
        <v>Help someone into the water</v>
      </c>
      <c r="L30" s="16" t="str">
        <f>IF(Electives!E36&lt;&gt;"", Electives!E36, " ")</f>
        <v xml:space="preserve"> </v>
      </c>
      <c r="N30" s="343"/>
      <c r="O30" s="16">
        <f>Electives!B91</f>
        <v>3</v>
      </c>
      <c r="P30" s="107" t="str">
        <f>Electives!C91</f>
        <v>Take 911 safety quiz</v>
      </c>
      <c r="Q30" s="16" t="str">
        <f>IF(Electives!E91&lt;&gt;"", Electives!E91, " ")</f>
        <v xml:space="preserve"> </v>
      </c>
      <c r="S30" s="329" t="s">
        <v>419</v>
      </c>
      <c r="T30" s="329"/>
      <c r="U30" s="329"/>
      <c r="V30" s="329"/>
    </row>
    <row r="31" spans="1:22">
      <c r="A31" s="112" t="str">
        <f>N50</f>
        <v>Tiger Theater</v>
      </c>
      <c r="B31" s="16" t="str">
        <f>Electives!E120</f>
        <v xml:space="preserve"> </v>
      </c>
      <c r="D31" s="347"/>
      <c r="E31" s="16">
        <f>Achievements!B37</f>
        <v>2</v>
      </c>
      <c r="F31" s="105" t="str">
        <f>Achievements!C37</f>
        <v>Keep yourself and area clean</v>
      </c>
      <c r="G31" s="16" t="str">
        <f>IF(Achievements!E37&lt;&gt;"", Achievements!E37, " ")</f>
        <v xml:space="preserve"> </v>
      </c>
      <c r="I31" s="343"/>
      <c r="J31" s="16">
        <f>Electives!B37</f>
        <v>4</v>
      </c>
      <c r="K31" s="147" t="str">
        <f>Electives!C37</f>
        <v>Blow your breath under water and do a glide</v>
      </c>
      <c r="L31" s="16" t="str">
        <f>IF(Electives!E37&lt;&gt;"", Electives!E37, " ")</f>
        <v xml:space="preserve"> </v>
      </c>
      <c r="N31" s="343"/>
      <c r="O31" s="16">
        <f>Electives!B92</f>
        <v>4</v>
      </c>
      <c r="P31" s="107" t="str">
        <f>Electives!C92</f>
        <v>Show "Stop Drop and Roll"</v>
      </c>
      <c r="Q31" s="16" t="str">
        <f>IF(Electives!E92&lt;&gt;"", Electives!E92, " ")</f>
        <v xml:space="preserve"> </v>
      </c>
      <c r="S31" s="329"/>
      <c r="T31" s="329"/>
      <c r="U31" s="329"/>
      <c r="V31" s="329"/>
    </row>
    <row r="32" spans="1:22">
      <c r="A32" s="2"/>
      <c r="B32" s="15"/>
      <c r="D32" s="347"/>
      <c r="E32" s="16">
        <f>Achievements!B38</f>
        <v>3</v>
      </c>
      <c r="F32" s="142" t="str">
        <f>Achievements!C38</f>
        <v>Show difference between fruit and veggie</v>
      </c>
      <c r="G32" s="16" t="str">
        <f>IF(Achievements!E38&lt;&gt;"", Achievements!E38, " ")</f>
        <v xml:space="preserve"> </v>
      </c>
      <c r="I32" s="343"/>
      <c r="J32" s="16">
        <f>Electives!B38</f>
        <v>5</v>
      </c>
      <c r="K32" s="140" t="str">
        <f>Electives!C38</f>
        <v>Identify five different kinds of boats</v>
      </c>
      <c r="L32" s="16" t="str">
        <f>IF(Electives!E38&lt;&gt;"", Electives!E38, " ")</f>
        <v xml:space="preserve"> </v>
      </c>
      <c r="N32" s="343"/>
      <c r="O32" s="16">
        <f>Electives!B93</f>
        <v>5</v>
      </c>
      <c r="P32" s="107" t="str">
        <f>Electives!C93</f>
        <v>Show rolling someone in a blanket</v>
      </c>
      <c r="Q32" s="16" t="str">
        <f>IF(Electives!E93&lt;&gt;"", Electives!E93, " ")</f>
        <v xml:space="preserve"> </v>
      </c>
      <c r="S32" s="10"/>
      <c r="T32" s="178" t="str">
        <f>'Shooting Sports'!C5</f>
        <v>BB Gun: Level 1</v>
      </c>
      <c r="U32" s="10"/>
      <c r="V32" s="10"/>
    </row>
    <row r="33" spans="1:22" ht="12.75" customHeight="1">
      <c r="A33" s="2"/>
      <c r="B33" s="15"/>
      <c r="D33" s="347"/>
      <c r="E33" s="16">
        <f>Achievements!B39</f>
        <v>4</v>
      </c>
      <c r="F33" s="105" t="str">
        <f>Achievements!C39</f>
        <v>Help your family at a meal for a week</v>
      </c>
      <c r="G33" s="16" t="str">
        <f>IF(Achievements!E39&lt;&gt;"", Achievements!E39, " ")</f>
        <v xml:space="preserve"> </v>
      </c>
      <c r="I33" s="343"/>
      <c r="J33" s="16">
        <f>Electives!B39</f>
        <v>6</v>
      </c>
      <c r="K33" s="140" t="str">
        <f>Electives!C39</f>
        <v>Build a boat from recycled materials</v>
      </c>
      <c r="L33" s="16" t="str">
        <f>IF(Electives!E39&lt;&gt;"", Electives!E39, " ")</f>
        <v xml:space="preserve"> </v>
      </c>
      <c r="N33" s="343"/>
      <c r="O33" s="16">
        <f>Electives!B94</f>
        <v>6</v>
      </c>
      <c r="P33" s="107" t="str">
        <f>Electives!C94</f>
        <v>Make a fire escape map</v>
      </c>
      <c r="Q33" s="16" t="str">
        <f>IF(Electives!E94&lt;&gt;"", Electives!E94, " ")</f>
        <v xml:space="preserve"> </v>
      </c>
      <c r="S33" s="148">
        <f>'Shooting Sports'!B6</f>
        <v>1</v>
      </c>
      <c r="T33" s="148" t="str">
        <f>'Shooting Sports'!C6</f>
        <v>Explain what to do if you find gun</v>
      </c>
      <c r="U33" s="148"/>
      <c r="V33" s="148" t="str">
        <f>IF('Shooting Sports'!E6&lt;&gt;"", 'Shooting Sports'!E6, "")</f>
        <v/>
      </c>
    </row>
    <row r="34" spans="1:22" ht="12.75" customHeight="1">
      <c r="A34" s="2"/>
      <c r="B34" s="15"/>
      <c r="D34" s="347"/>
      <c r="E34" s="16">
        <f>Achievements!B40</f>
        <v>5</v>
      </c>
      <c r="F34" s="143" t="str">
        <f>Achievements!C40</f>
        <v>Use manners while eating with your fingers</v>
      </c>
      <c r="G34" s="16" t="str">
        <f>IF(Achievements!E40&lt;&gt;"", Achievements!E40, " ")</f>
        <v xml:space="preserve"> </v>
      </c>
      <c r="I34" s="343"/>
      <c r="J34" s="16">
        <f>Electives!B40</f>
        <v>7</v>
      </c>
      <c r="K34" s="146" t="str">
        <f>Electives!C40</f>
        <v>Show you can wear a life jacket properly</v>
      </c>
      <c r="L34" s="16" t="str">
        <f>IF(Electives!E40&lt;&gt;"", Electives!E40, " ")</f>
        <v xml:space="preserve"> </v>
      </c>
      <c r="N34" s="343"/>
      <c r="O34" s="16">
        <f>Electives!B95</f>
        <v>7</v>
      </c>
      <c r="P34" s="108" t="str">
        <f>Electives!C95</f>
        <v>Explain fire escape map and do fire drill</v>
      </c>
      <c r="Q34" s="16" t="str">
        <f>IF(Electives!E95&lt;&gt;"", Electives!E95, " ")</f>
        <v xml:space="preserve"> </v>
      </c>
      <c r="S34" s="148">
        <f>'Shooting Sports'!B7</f>
        <v>2</v>
      </c>
      <c r="T34" s="148" t="str">
        <f>'Shooting Sports'!C7</f>
        <v>Load, fire, secure gun and safety mech.</v>
      </c>
      <c r="U34" s="148"/>
      <c r="V34" s="148" t="str">
        <f>IF('Shooting Sports'!E7&lt;&gt;"", 'Shooting Sports'!E7, "")</f>
        <v/>
      </c>
    </row>
    <row r="35" spans="1:22">
      <c r="A35" s="88" t="s">
        <v>92</v>
      </c>
      <c r="B35" s="119"/>
      <c r="D35" s="347"/>
      <c r="E35" s="16">
        <f>Achievements!B41</f>
        <v>6</v>
      </c>
      <c r="F35" s="105" t="str">
        <f>Achievements!C41</f>
        <v>Make a good snack choice for den</v>
      </c>
      <c r="G35" s="16" t="str">
        <f>IF(Achievements!E41&lt;&gt;"", Achievements!E41, " ")</f>
        <v xml:space="preserve"> </v>
      </c>
      <c r="I35" s="338" t="str">
        <f>Electives!B42</f>
        <v>Good Knights</v>
      </c>
      <c r="J35" s="338"/>
      <c r="K35" s="338"/>
      <c r="L35" s="338"/>
      <c r="N35" s="343"/>
      <c r="O35" s="16">
        <f>Electives!B96</f>
        <v>8</v>
      </c>
      <c r="P35" s="144" t="str">
        <f>Electives!C96</f>
        <v>Find and check batteries in smoke detectors</v>
      </c>
      <c r="Q35" s="16" t="str">
        <f>IF(Electives!E96&lt;&gt;"", Electives!E96, " ")</f>
        <v xml:space="preserve"> </v>
      </c>
      <c r="S35" s="148">
        <f>'Shooting Sports'!B8</f>
        <v>3</v>
      </c>
      <c r="T35" s="148" t="str">
        <f>'Shooting Sports'!C8</f>
        <v>Demonstrate good shooting techniques</v>
      </c>
      <c r="U35" s="148"/>
      <c r="V35" s="148" t="str">
        <f>IF('Shooting Sports'!E8&lt;&gt;"", 'Shooting Sports'!E8, "")</f>
        <v/>
      </c>
    </row>
    <row r="36" spans="1:22" ht="12.75" customHeight="1">
      <c r="A36" s="89" t="s">
        <v>93</v>
      </c>
      <c r="B36" s="120"/>
      <c r="D36" s="344" t="str">
        <f>Achievements!B43</f>
        <v>Tigers in the Wild</v>
      </c>
      <c r="E36" s="344"/>
      <c r="F36" s="344"/>
      <c r="G36" s="344"/>
      <c r="I36" s="347" t="str">
        <f>Electives!$E42</f>
        <v>(do 1-2 and two of 3-6)</v>
      </c>
      <c r="J36" s="16">
        <f>Electives!B43</f>
        <v>1</v>
      </c>
      <c r="K36" s="107" t="str">
        <f>Electives!C43</f>
        <v>Explain one point of the Scout Law</v>
      </c>
      <c r="L36" s="16" t="str">
        <f>IF(Electives!E43&lt;&gt;"", Electives!E43, " ")</f>
        <v xml:space="preserve"> </v>
      </c>
      <c r="N36" s="343"/>
      <c r="O36" s="16">
        <f>Electives!B97</f>
        <v>9</v>
      </c>
      <c r="P36" s="107" t="str">
        <f>Electives!C97</f>
        <v>Visit with an emergency responder</v>
      </c>
      <c r="Q36" s="16" t="str">
        <f>IF(Electives!E97&lt;&gt;"", Electives!E97, " ")</f>
        <v xml:space="preserve"> </v>
      </c>
      <c r="S36" s="148">
        <f>'Shooting Sports'!B9</f>
        <v>4</v>
      </c>
      <c r="T36" s="148" t="str">
        <f>'Shooting Sports'!C9</f>
        <v>Show how to put away and store gun</v>
      </c>
      <c r="U36" s="148"/>
      <c r="V36" s="148" t="str">
        <f>IF('Shooting Sports'!E9&lt;&gt;"", 'Shooting Sports'!E9, "")</f>
        <v/>
      </c>
    </row>
    <row r="37" spans="1:22" ht="12.75" customHeight="1">
      <c r="A37" s="89" t="s">
        <v>334</v>
      </c>
      <c r="B37" s="120"/>
      <c r="D37" s="343" t="str">
        <f>Achievements!$E43</f>
        <v>(do 1-3 and one of 4-7)</v>
      </c>
      <c r="E37" s="16">
        <f>Achievements!B44</f>
        <v>1</v>
      </c>
      <c r="F37" s="142" t="str">
        <f>Achievements!C44</f>
        <v>Collect the CS Six Essentials for a hike</v>
      </c>
      <c r="G37" s="16" t="str">
        <f>IF(Achievements!E44&lt;&gt;"", Achievements!E44, " ")</f>
        <v xml:space="preserve"> </v>
      </c>
      <c r="I37" s="347"/>
      <c r="J37" s="16">
        <f>Electives!B44</f>
        <v>2</v>
      </c>
      <c r="K37" s="107" t="str">
        <f>Electives!C44</f>
        <v>Make a code of conduct for your den</v>
      </c>
      <c r="L37" s="16" t="str">
        <f>IF(Electives!E44&lt;&gt;"", Electives!E44, " ")</f>
        <v xml:space="preserve"> </v>
      </c>
      <c r="N37" s="344" t="str">
        <f>Electives!B99</f>
        <v>Tiger Tag</v>
      </c>
      <c r="O37" s="344"/>
      <c r="P37" s="344"/>
      <c r="Q37" s="344"/>
      <c r="S37" s="179"/>
      <c r="T37" s="178" t="str">
        <f>'Shooting Sports'!C11</f>
        <v>BB Gun: Level 2</v>
      </c>
      <c r="U37" s="179"/>
      <c r="V37" s="179" t="str">
        <f>IF('Shooting Sports'!E11&lt;&gt;"", 'Shooting Sports'!E11, "")</f>
        <v/>
      </c>
    </row>
    <row r="38" spans="1:22" ht="12.75" customHeight="1">
      <c r="A38" s="90" t="s">
        <v>94</v>
      </c>
      <c r="B38" s="121"/>
      <c r="D38" s="343"/>
      <c r="E38" s="16">
        <f>Achievements!B45</f>
        <v>2</v>
      </c>
      <c r="F38" s="105" t="str">
        <f>Achievements!C45</f>
        <v>Go for a hike and carry your own gear</v>
      </c>
      <c r="G38" s="16" t="str">
        <f>IF(Achievements!E45&lt;&gt;"", Achievements!E45, " ")</f>
        <v xml:space="preserve"> </v>
      </c>
      <c r="I38" s="347"/>
      <c r="J38" s="16">
        <f>Electives!B45</f>
        <v>3</v>
      </c>
      <c r="K38" s="107" t="str">
        <f>Electives!C45</f>
        <v>Create a den and a personal shield</v>
      </c>
      <c r="L38" s="16" t="str">
        <f>IF(Electives!E45&lt;&gt;"", Electives!E45, " ")</f>
        <v xml:space="preserve"> </v>
      </c>
      <c r="N38" s="332" t="str">
        <f>Electives!$E99</f>
        <v>(do 1-2 and one of 3-4)</v>
      </c>
      <c r="O38" s="16">
        <f>Electives!B100</f>
        <v>1</v>
      </c>
      <c r="P38" s="107" t="str">
        <f>Electives!C100</f>
        <v>Tell den about active game</v>
      </c>
      <c r="Q38" s="16" t="str">
        <f>IF(Electives!E100&lt;&gt;"", Electives!E100, " ")</f>
        <v xml:space="preserve"> </v>
      </c>
      <c r="S38" s="148">
        <f>'Shooting Sports'!B12</f>
        <v>1</v>
      </c>
      <c r="T38" s="148" t="str">
        <f>'Shooting Sports'!C12</f>
        <v>Earn the Level 1 Emblem for BB Gun</v>
      </c>
      <c r="U38" s="148"/>
      <c r="V38" s="148" t="str">
        <f>IF('Shooting Sports'!E12&lt;&gt;"", 'Shooting Sports'!E12, "")</f>
        <v/>
      </c>
    </row>
    <row r="39" spans="1:22" ht="12.75" customHeight="1">
      <c r="A39" s="2"/>
      <c r="B39" s="15"/>
      <c r="D39" s="343"/>
      <c r="E39" s="16" t="str">
        <f>Achievements!B46</f>
        <v>3a</v>
      </c>
      <c r="F39" s="105" t="str">
        <f>Achievements!C46</f>
        <v>Talk about being clean in outdoors</v>
      </c>
      <c r="G39" s="16" t="str">
        <f>IF(Achievements!E46&lt;&gt;"", Achievements!E46, " ")</f>
        <v xml:space="preserve"> </v>
      </c>
      <c r="I39" s="347"/>
      <c r="J39" s="16">
        <f>Electives!B46</f>
        <v>4</v>
      </c>
      <c r="K39" s="110" t="str">
        <f>Electives!C46</f>
        <v>Build a castle out of recycled materials</v>
      </c>
      <c r="L39" s="16" t="str">
        <f>IF(Electives!E46&lt;&gt;"", Electives!E46, " ")</f>
        <v xml:space="preserve"> </v>
      </c>
      <c r="N39" s="333"/>
      <c r="O39" s="16">
        <f>Electives!B101</f>
        <v>2</v>
      </c>
      <c r="P39" s="108" t="str">
        <f>Electives!C101</f>
        <v>Play two games with den.  Discuss</v>
      </c>
      <c r="Q39" s="16" t="str">
        <f>IF(Electives!E101&lt;&gt;"", Electives!E101, " ")</f>
        <v xml:space="preserve"> </v>
      </c>
      <c r="S39" s="148" t="str">
        <f>'Shooting Sports'!B13</f>
        <v>S1</v>
      </c>
      <c r="T39" s="148" t="str">
        <f>'Shooting Sports'!C13</f>
        <v>Demonstrate one shooting position</v>
      </c>
      <c r="U39" s="148"/>
      <c r="V39" s="148" t="str">
        <f>IF('Shooting Sports'!E13&lt;&gt;"", 'Shooting Sports'!E13, "")</f>
        <v/>
      </c>
    </row>
    <row r="40" spans="1:22">
      <c r="B40" s="14"/>
      <c r="D40" s="343"/>
      <c r="E40" s="16" t="str">
        <f>Achievements!B47</f>
        <v>3b</v>
      </c>
      <c r="F40" s="105" t="str">
        <f>Achievements!C47</f>
        <v>Discuss "trash your trash"</v>
      </c>
      <c r="G40" s="16" t="str">
        <f>IF(Achievements!E47&lt;&gt;"", Achievements!E47, " ")</f>
        <v xml:space="preserve"> </v>
      </c>
      <c r="I40" s="347"/>
      <c r="J40" s="16">
        <f>Electives!B47</f>
        <v>5</v>
      </c>
      <c r="K40" s="107" t="str">
        <f>Electives!C47</f>
        <v>Design a Tiger Knight obstacle course</v>
      </c>
      <c r="L40" s="16" t="str">
        <f>IF(Electives!E47&lt;&gt;"", Electives!E47, " ")</f>
        <v xml:space="preserve"> </v>
      </c>
      <c r="N40" s="333"/>
      <c r="O40" s="16">
        <f>Electives!B102</f>
        <v>3</v>
      </c>
      <c r="P40" s="107" t="str">
        <f>Electives!C102</f>
        <v>Play a relay game with your den</v>
      </c>
      <c r="Q40" s="16" t="str">
        <f>IF(Electives!E102&lt;&gt;"", Electives!E102, " ")</f>
        <v xml:space="preserve"> </v>
      </c>
      <c r="S40" s="148" t="str">
        <f>'Shooting Sports'!B14</f>
        <v>S2</v>
      </c>
      <c r="T40" s="148" t="str">
        <f>'Shooting Sports'!C14</f>
        <v>Fire 5 BBs in 2 volleys at the Tiger target</v>
      </c>
      <c r="U40" s="148"/>
      <c r="V40" s="148" t="str">
        <f>IF('Shooting Sports'!E14&lt;&gt;"", 'Shooting Sports'!E14, "")</f>
        <v/>
      </c>
    </row>
    <row r="41" spans="1:22">
      <c r="B41" s="14"/>
      <c r="D41" s="343"/>
      <c r="E41" s="16" t="str">
        <f>Achievements!B48</f>
        <v>3c</v>
      </c>
      <c r="F41" s="142" t="str">
        <f>Achievements!C48</f>
        <v>Apply Outdoor Code and Leave no Trace</v>
      </c>
      <c r="G41" s="16" t="str">
        <f>IF(Achievements!E48&lt;&gt;"", Achievements!E48, " ")</f>
        <v xml:space="preserve"> </v>
      </c>
      <c r="I41" s="347"/>
      <c r="J41" s="16">
        <f>Electives!B48</f>
        <v>6</v>
      </c>
      <c r="K41" s="107" t="str">
        <f>Electives!C48</f>
        <v>Participate in a service project</v>
      </c>
      <c r="L41" s="16" t="str">
        <f>IF(Electives!E48&lt;&gt;"", Electives!E48, " ")</f>
        <v xml:space="preserve"> </v>
      </c>
      <c r="N41" s="334"/>
      <c r="O41" s="16">
        <f>Electives!B103</f>
        <v>4</v>
      </c>
      <c r="P41" s="108" t="str">
        <f>Electives!C103</f>
        <v>Choose an outdoor game with you den</v>
      </c>
      <c r="Q41" s="16" t="str">
        <f>IF(Electives!E103&lt;&gt;"", Electives!E103, " ")</f>
        <v xml:space="preserve"> </v>
      </c>
      <c r="S41" s="148" t="str">
        <f>'Shooting Sports'!B15</f>
        <v>S3</v>
      </c>
      <c r="T41" s="148" t="str">
        <f>'Shooting Sports'!C15</f>
        <v>Demonstrate/Explain range commands</v>
      </c>
      <c r="U41" s="148"/>
      <c r="V41" s="148" t="str">
        <f>IF('Shooting Sports'!E15&lt;&gt;"", 'Shooting Sports'!E15, "")</f>
        <v/>
      </c>
    </row>
    <row r="42" spans="1:22" ht="12.75" customHeight="1">
      <c r="B42" s="14"/>
      <c r="D42" s="343"/>
      <c r="E42" s="16">
        <f>Achievements!B49</f>
        <v>4</v>
      </c>
      <c r="F42" s="105" t="str">
        <f>Achievements!C49</f>
        <v>Find plant/animal signs on a hike</v>
      </c>
      <c r="G42" s="16" t="str">
        <f>IF(Achievements!E49&lt;&gt;"", Achievements!E49, " ")</f>
        <v xml:space="preserve"> </v>
      </c>
      <c r="I42" s="338" t="str">
        <f>Electives!B50</f>
        <v>Rolling Tigers</v>
      </c>
      <c r="J42" s="338"/>
      <c r="K42" s="338"/>
      <c r="L42" s="338"/>
      <c r="N42" s="344" t="str">
        <f>Electives!B105</f>
        <v>Tiger Tales</v>
      </c>
      <c r="O42" s="344"/>
      <c r="P42" s="344"/>
      <c r="Q42" s="344"/>
      <c r="S42" s="179"/>
      <c r="T42" s="178" t="str">
        <f>'Shooting Sports'!C17</f>
        <v>Archery: Level 1</v>
      </c>
      <c r="U42" s="179"/>
      <c r="V42" s="179" t="str">
        <f>IF('Shooting Sports'!E17&lt;&gt;"", 'Shooting Sports'!E17, "")</f>
        <v/>
      </c>
    </row>
    <row r="43" spans="1:22" ht="12.75" customHeight="1">
      <c r="B43" s="14"/>
      <c r="D43" s="343"/>
      <c r="E43" s="16">
        <f>Achievements!B50</f>
        <v>5</v>
      </c>
      <c r="F43" s="105" t="str">
        <f>Achievements!C50</f>
        <v>Participate in campfire</v>
      </c>
      <c r="G43" s="16" t="str">
        <f>IF(Achievements!E50&lt;&gt;"", Achievements!E50, " ")</f>
        <v xml:space="preserve"> </v>
      </c>
      <c r="I43" s="343" t="str">
        <f>Electives!$E50</f>
        <v>(do 1-3 and two of 4-9)</v>
      </c>
      <c r="J43" s="16">
        <f>Electives!B51</f>
        <v>1</v>
      </c>
      <c r="K43" s="140" t="str">
        <f>Electives!C51</f>
        <v>Demonstrate proper safety gear</v>
      </c>
      <c r="L43" s="16" t="str">
        <f>IF(Electives!E51&lt;&gt;"", Electives!E51, " ")</f>
        <v xml:space="preserve"> </v>
      </c>
      <c r="N43" s="343" t="str">
        <f>Electives!$E105</f>
        <v>(do four)</v>
      </c>
      <c r="O43" s="16">
        <f>Electives!B106</f>
        <v>1</v>
      </c>
      <c r="P43" s="107" t="str">
        <f>Electives!C106</f>
        <v>Create a tall tale with your den</v>
      </c>
      <c r="Q43" s="16" t="str">
        <f>IF(Electives!E106&lt;&gt;"", Electives!E106, " ")</f>
        <v xml:space="preserve"> </v>
      </c>
      <c r="S43" s="148">
        <f>'Shooting Sports'!B18</f>
        <v>1</v>
      </c>
      <c r="T43" s="148" t="str">
        <f>'Shooting Sports'!C18</f>
        <v>Follow archery range rules and whistles</v>
      </c>
      <c r="U43" s="148"/>
      <c r="V43" s="148" t="str">
        <f>IF('Shooting Sports'!E18&lt;&gt;"", 'Shooting Sports'!E18, "")</f>
        <v/>
      </c>
    </row>
    <row r="44" spans="1:22" ht="13.15" customHeight="1">
      <c r="A44" s="2"/>
      <c r="B44" s="15"/>
      <c r="D44" s="343"/>
      <c r="E44" s="16">
        <f>Achievements!B51</f>
        <v>6</v>
      </c>
      <c r="F44" s="105" t="str">
        <f>Achievements!C51</f>
        <v>Find two different trees and plants</v>
      </c>
      <c r="G44" s="16" t="str">
        <f>IF(Achievements!E51&lt;&gt;"", Achievements!E51, " ")</f>
        <v xml:space="preserve"> </v>
      </c>
      <c r="I44" s="343"/>
      <c r="J44" s="16">
        <f>Electives!B52</f>
        <v>2</v>
      </c>
      <c r="K44" s="140" t="str">
        <f>Electives!C52</f>
        <v>Learn and demonstrate bike safety</v>
      </c>
      <c r="L44" s="16" t="str">
        <f>IF(Electives!E52&lt;&gt;"", Electives!E52, " ")</f>
        <v xml:space="preserve"> </v>
      </c>
      <c r="N44" s="343"/>
      <c r="O44" s="16">
        <f>Electives!B107</f>
        <v>2</v>
      </c>
      <c r="P44" s="107" t="str">
        <f>Electives!C107</f>
        <v>Share your own tall tale</v>
      </c>
      <c r="Q44" s="16" t="str">
        <f>IF(Electives!E107&lt;&gt;"", Electives!E107, " ")</f>
        <v xml:space="preserve"> </v>
      </c>
      <c r="S44" s="148">
        <f>'Shooting Sports'!B19</f>
        <v>2</v>
      </c>
      <c r="T44" s="148" t="str">
        <f>'Shooting Sports'!C19</f>
        <v>Identify recurve and compound bow</v>
      </c>
      <c r="U44" s="148"/>
      <c r="V44" s="148" t="str">
        <f>IF('Shooting Sports'!E19&lt;&gt;"", 'Shooting Sports'!E19, "")</f>
        <v/>
      </c>
    </row>
    <row r="45" spans="1:22" ht="12.75" customHeight="1">
      <c r="A45" s="2"/>
      <c r="B45" s="15"/>
      <c r="D45" s="343"/>
      <c r="E45" s="16">
        <f>Achievements!B52</f>
        <v>7</v>
      </c>
      <c r="F45" s="105" t="str">
        <f>Achievements!C52</f>
        <v>Visit nature center/zoo/etc</v>
      </c>
      <c r="G45" s="16" t="str">
        <f>IF(Achievements!E52&lt;&gt;"", Achievements!E52, " ")</f>
        <v xml:space="preserve"> </v>
      </c>
      <c r="I45" s="343"/>
      <c r="J45" s="16">
        <f>Electives!B53</f>
        <v>3</v>
      </c>
      <c r="K45" s="140" t="str">
        <f>Electives!C53</f>
        <v>Demonstrate proper hand signals</v>
      </c>
      <c r="L45" s="16" t="str">
        <f>IF(Electives!E53&lt;&gt;"", Electives!E53, " ")</f>
        <v xml:space="preserve"> </v>
      </c>
      <c r="N45" s="343"/>
      <c r="O45" s="16">
        <f>Electives!B108</f>
        <v>3</v>
      </c>
      <c r="P45" s="107" t="str">
        <f>Electives!C108</f>
        <v>Read tall tale with adult partner</v>
      </c>
      <c r="Q45" s="16" t="str">
        <f>IF(Electives!E108&lt;&gt;"", Electives!E108, " ")</f>
        <v xml:space="preserve"> </v>
      </c>
      <c r="S45" s="148">
        <f>'Shooting Sports'!B20</f>
        <v>3</v>
      </c>
      <c r="T45" s="148" t="str">
        <f>'Shooting Sports'!C20</f>
        <v>Demonstrate arm/finger guards &amp; quiver</v>
      </c>
      <c r="U45" s="148"/>
      <c r="V45" s="148" t="str">
        <f>IF('Shooting Sports'!E20&lt;&gt;"", 'Shooting Sports'!E20, "")</f>
        <v/>
      </c>
    </row>
    <row r="46" spans="1:22">
      <c r="A46" s="2"/>
      <c r="B46" s="15"/>
      <c r="D46" s="24"/>
      <c r="E46" s="14"/>
      <c r="G46" s="14"/>
      <c r="I46" s="343"/>
      <c r="J46" s="16">
        <f>Electives!B54</f>
        <v>4</v>
      </c>
      <c r="K46" s="140" t="str">
        <f>Electives!C54</f>
        <v>Do a safety check on your bicycle</v>
      </c>
      <c r="L46" s="16" t="str">
        <f>IF(Electives!E54&lt;&gt;"", Electives!E54, " ")</f>
        <v xml:space="preserve"> </v>
      </c>
      <c r="N46" s="343"/>
      <c r="O46" s="16">
        <f>Electives!B109</f>
        <v>4</v>
      </c>
      <c r="P46" s="110" t="str">
        <f>Electives!C109</f>
        <v>Share a piece of art from your tall tale</v>
      </c>
      <c r="Q46" s="16" t="str">
        <f>IF(Electives!E109&lt;&gt;"", Electives!E109, " ")</f>
        <v xml:space="preserve"> </v>
      </c>
      <c r="S46" s="148">
        <f>'Shooting Sports'!B21</f>
        <v>4</v>
      </c>
      <c r="T46" s="148" t="str">
        <f>'Shooting Sports'!C21</f>
        <v>Properly shoot a bow</v>
      </c>
      <c r="U46" s="148"/>
      <c r="V46" s="148" t="str">
        <f>IF('Shooting Sports'!E21&lt;&gt;"", 'Shooting Sports'!E21, "")</f>
        <v/>
      </c>
    </row>
    <row r="47" spans="1:22">
      <c r="A47" s="2"/>
      <c r="B47" s="15"/>
      <c r="D47" s="24"/>
      <c r="E47" s="14"/>
      <c r="G47" s="14"/>
      <c r="I47" s="343"/>
      <c r="J47" s="16">
        <f>Electives!B55</f>
        <v>5</v>
      </c>
      <c r="K47" s="140" t="str">
        <f>Electives!C55</f>
        <v>Go on a bicycle hike</v>
      </c>
      <c r="L47" s="16" t="str">
        <f>IF(Electives!E55&lt;&gt;"", Electives!E55, " ")</f>
        <v xml:space="preserve"> </v>
      </c>
      <c r="N47" s="343"/>
      <c r="O47" s="16">
        <f>Electives!B110</f>
        <v>5</v>
      </c>
      <c r="P47" s="107" t="str">
        <f>Electives!C110</f>
        <v>Play a game from the past</v>
      </c>
      <c r="Q47" s="16" t="str">
        <f>IF(Electives!E110&lt;&gt;"", Electives!E110, " ")</f>
        <v xml:space="preserve"> </v>
      </c>
      <c r="S47" s="148">
        <f>'Shooting Sports'!B22</f>
        <v>5</v>
      </c>
      <c r="T47" s="148" t="str">
        <f>'Shooting Sports'!C22</f>
        <v>Safely retrieve arrows</v>
      </c>
      <c r="U47" s="148"/>
      <c r="V47" s="148" t="str">
        <f>IF('Shooting Sports'!E22&lt;&gt;"", 'Shooting Sports'!E22, "")</f>
        <v/>
      </c>
    </row>
    <row r="48" spans="1:22" ht="12.75" customHeight="1">
      <c r="B48" s="14"/>
      <c r="D48" s="24"/>
      <c r="E48" s="14"/>
      <c r="G48" s="14"/>
      <c r="I48" s="343"/>
      <c r="J48" s="16">
        <f>Electives!B56</f>
        <v>6</v>
      </c>
      <c r="K48" s="140" t="str">
        <f>Electives!C56</f>
        <v>Discuss two different kinds of bicycles</v>
      </c>
      <c r="L48" s="16" t="str">
        <f>IF(Electives!E56&lt;&gt;"", Electives!E56, " ")</f>
        <v xml:space="preserve"> </v>
      </c>
      <c r="N48" s="343"/>
      <c r="O48" s="16">
        <f>Electives!B111</f>
        <v>6</v>
      </c>
      <c r="P48" s="107" t="str">
        <f>Electives!C111</f>
        <v>Sing two folk songs</v>
      </c>
      <c r="Q48" s="16" t="str">
        <f>IF(Electives!E111&lt;&gt;"", Electives!E111, " ")</f>
        <v xml:space="preserve"> </v>
      </c>
      <c r="S48" s="179"/>
      <c r="T48" s="178" t="str">
        <f>'Shooting Sports'!C24</f>
        <v>Archery: Level 2</v>
      </c>
      <c r="U48" s="179"/>
      <c r="V48" s="179" t="str">
        <f>IF('Shooting Sports'!E24&lt;&gt;"", 'Shooting Sports'!E24, "")</f>
        <v/>
      </c>
    </row>
    <row r="49" spans="2:22" ht="12.75" customHeight="1">
      <c r="D49" s="24"/>
      <c r="E49" s="14"/>
      <c r="G49" s="14"/>
      <c r="I49" s="343"/>
      <c r="J49" s="16">
        <f>Electives!B57</f>
        <v>7</v>
      </c>
      <c r="K49" s="140" t="str">
        <f>Electives!C57</f>
        <v>Share about a famous cyclist</v>
      </c>
      <c r="L49" s="16" t="str">
        <f>IF(Electives!E57&lt;&gt;"", Electives!E57, " ")</f>
        <v xml:space="preserve"> </v>
      </c>
      <c r="N49" s="343"/>
      <c r="O49" s="16">
        <f>Electives!B112</f>
        <v>7</v>
      </c>
      <c r="P49" s="107" t="str">
        <f>Electives!C112</f>
        <v>Visit a historical museum or landmark</v>
      </c>
      <c r="Q49" s="16" t="str">
        <f>IF(Electives!E112&lt;&gt;"", Electives!E112, " ")</f>
        <v xml:space="preserve"> </v>
      </c>
      <c r="S49" s="148">
        <f>'Shooting Sports'!B25</f>
        <v>1</v>
      </c>
      <c r="T49" s="148" t="str">
        <f>'Shooting Sports'!C25</f>
        <v>Earn the Level 1 Emblem for Archery</v>
      </c>
      <c r="U49" s="148"/>
      <c r="V49" s="148" t="str">
        <f>IF('Shooting Sports'!E25&lt;&gt;"", 'Shooting Sports'!E25, "")</f>
        <v/>
      </c>
    </row>
    <row r="50" spans="2:22">
      <c r="I50" s="343"/>
      <c r="J50" s="16">
        <f>Electives!B58</f>
        <v>8</v>
      </c>
      <c r="K50" s="146" t="str">
        <f>Electives!C58</f>
        <v>Visit a police dept to learn about bike laws</v>
      </c>
      <c r="L50" s="16" t="str">
        <f>IF(Electives!E58&lt;&gt;"", Electives!E58, " ")</f>
        <v xml:space="preserve"> </v>
      </c>
      <c r="N50" s="344" t="str">
        <f>Electives!B114</f>
        <v>Tiger Theater</v>
      </c>
      <c r="O50" s="344"/>
      <c r="P50" s="344"/>
      <c r="Q50" s="344"/>
      <c r="S50" s="148" t="str">
        <f>'Shooting Sports'!B26</f>
        <v>S1</v>
      </c>
      <c r="T50" s="148" t="str">
        <f>'Shooting Sports'!C26</f>
        <v>Identify 3 arrow and 3 bow parts</v>
      </c>
      <c r="U50" s="148"/>
      <c r="V50" s="148" t="str">
        <f>IF('Shooting Sports'!E26&lt;&gt;"", 'Shooting Sports'!E26, "")</f>
        <v/>
      </c>
    </row>
    <row r="51" spans="2:22">
      <c r="I51" s="343"/>
      <c r="J51" s="16">
        <f>Electives!B59</f>
        <v>9</v>
      </c>
      <c r="K51" s="140" t="str">
        <f>Electives!C59</f>
        <v>Identify two jobs that use bicycles</v>
      </c>
      <c r="L51" s="16" t="str">
        <f>IF(Electives!E59&lt;&gt;"", Electives!E59, " ")</f>
        <v xml:space="preserve"> </v>
      </c>
      <c r="N51" s="343" t="str">
        <f>Electives!$E114</f>
        <v>(do four)</v>
      </c>
      <c r="O51" s="16">
        <f>Electives!B115</f>
        <v>1</v>
      </c>
      <c r="P51" s="107" t="str">
        <f>Electives!C115</f>
        <v>Discuss types of theater</v>
      </c>
      <c r="Q51" s="16" t="str">
        <f>IF(Electives!E115&lt;&gt;"", Electives!E115, " ")</f>
        <v xml:space="preserve"> </v>
      </c>
      <c r="S51" s="148" t="str">
        <f>'Shooting Sports'!B27</f>
        <v>S2</v>
      </c>
      <c r="T51" s="148" t="str">
        <f>'Shooting Sports'!C27</f>
        <v>Loose 3 arrows in 2 volleys</v>
      </c>
      <c r="U51" s="148"/>
      <c r="V51" s="148" t="str">
        <f>IF('Shooting Sports'!E27&lt;&gt;"", 'Shooting Sports'!E27, "")</f>
        <v/>
      </c>
    </row>
    <row r="52" spans="2:22">
      <c r="J52" s="14"/>
      <c r="L52" s="14"/>
      <c r="N52" s="343"/>
      <c r="O52" s="16">
        <f>Electives!B116</f>
        <v>2</v>
      </c>
      <c r="P52" s="107" t="str">
        <f>Electives!C116</f>
        <v>Play a game of one-word charades</v>
      </c>
      <c r="Q52" s="16" t="str">
        <f>IF(Electives!E116&lt;&gt;"", Electives!E116, " ")</f>
        <v xml:space="preserve"> </v>
      </c>
      <c r="S52" s="148" t="str">
        <f>'Shooting Sports'!B28</f>
        <v>S3</v>
      </c>
      <c r="T52" s="148" t="str">
        <f>'Shooting Sports'!C28</f>
        <v>Demonstrate/Explain range commands</v>
      </c>
      <c r="U52" s="148"/>
      <c r="V52" s="148" t="str">
        <f>IF('Shooting Sports'!E28&lt;&gt;"", 'Shooting Sports'!E28, "")</f>
        <v/>
      </c>
    </row>
    <row r="53" spans="2:22" ht="12.75" customHeight="1">
      <c r="J53" s="14"/>
      <c r="L53" s="14"/>
      <c r="N53" s="343"/>
      <c r="O53" s="16">
        <f>Electives!B117</f>
        <v>3</v>
      </c>
      <c r="P53" s="107" t="str">
        <f>Electives!C117</f>
        <v>Make a puppet</v>
      </c>
      <c r="Q53" s="16" t="str">
        <f>IF(Electives!E117&lt;&gt;"", Electives!E117, " ")</f>
        <v xml:space="preserve"> </v>
      </c>
      <c r="S53" s="179"/>
      <c r="T53" s="178" t="str">
        <f>'Shooting Sports'!C30</f>
        <v>Slingshot: Level 1</v>
      </c>
      <c r="U53" s="179"/>
      <c r="V53" s="179" t="str">
        <f>IF('Shooting Sports'!E30&lt;&gt;"", 'Shooting Sports'!E30, "")</f>
        <v/>
      </c>
    </row>
    <row r="54" spans="2:22" ht="13.15" customHeight="1">
      <c r="J54" s="14"/>
      <c r="L54" s="14"/>
      <c r="N54" s="343"/>
      <c r="O54" s="16">
        <f>Electives!B118</f>
        <v>4</v>
      </c>
      <c r="P54" s="107" t="str">
        <f>Electives!C118</f>
        <v>Perform a simple reader's theater</v>
      </c>
      <c r="Q54" s="16" t="str">
        <f>IF(Electives!E118&lt;&gt;"", Electives!E118, " ")</f>
        <v xml:space="preserve"> </v>
      </c>
      <c r="S54" s="148">
        <f>'Shooting Sports'!B31</f>
        <v>1</v>
      </c>
      <c r="T54" s="148" t="str">
        <f>'Shooting Sports'!C31</f>
        <v>Demonstrate good shooting techniques</v>
      </c>
      <c r="U54" s="148"/>
      <c r="V54" s="148" t="str">
        <f>IF('Shooting Sports'!E31&lt;&gt;"", 'Shooting Sports'!E31, "")</f>
        <v/>
      </c>
    </row>
    <row r="55" spans="2:22">
      <c r="J55" s="14"/>
      <c r="L55" s="14"/>
      <c r="N55" s="343"/>
      <c r="O55" s="16">
        <f>Electives!B119</f>
        <v>5</v>
      </c>
      <c r="P55" s="107" t="str">
        <f>Electives!C119</f>
        <v>Watch a play or attend a story time</v>
      </c>
      <c r="Q55" s="16" t="str">
        <f>IF(Electives!E119&lt;&gt;"", Electives!E119, " ")</f>
        <v xml:space="preserve"> </v>
      </c>
      <c r="S55" s="148">
        <f>'Shooting Sports'!B32</f>
        <v>2</v>
      </c>
      <c r="T55" s="148" t="str">
        <f>'Shooting Sports'!C32</f>
        <v>Explain parts of slingshot</v>
      </c>
      <c r="U55" s="148"/>
      <c r="V55" s="148" t="str">
        <f>IF('Shooting Sports'!E32&lt;&gt;"", 'Shooting Sports'!E32, "")</f>
        <v/>
      </c>
    </row>
    <row r="56" spans="2:22">
      <c r="J56" s="14"/>
      <c r="L56" s="14"/>
      <c r="O56" s="14"/>
      <c r="Q56" s="14"/>
      <c r="S56" s="148">
        <f>'Shooting Sports'!B33</f>
        <v>3</v>
      </c>
      <c r="T56" s="148" t="str">
        <f>'Shooting Sports'!C33</f>
        <v>Explain types of ammo</v>
      </c>
      <c r="U56" s="148"/>
      <c r="V56" s="148" t="str">
        <f>IF('Shooting Sports'!E33&lt;&gt;"", 'Shooting Sports'!E33, "")</f>
        <v/>
      </c>
    </row>
    <row r="57" spans="2:22" ht="12.75" customHeight="1">
      <c r="J57" s="14"/>
      <c r="L57" s="14"/>
      <c r="O57" s="14"/>
      <c r="Q57" s="14"/>
      <c r="S57" s="148">
        <f>'Shooting Sports'!B34</f>
        <v>4</v>
      </c>
      <c r="T57" s="148" t="str">
        <f>'Shooting Sports'!C34</f>
        <v>Explain types of targets</v>
      </c>
      <c r="U57" s="148"/>
      <c r="V57" s="148" t="str">
        <f>IF('Shooting Sports'!E34&lt;&gt;"", 'Shooting Sports'!E34, "")</f>
        <v/>
      </c>
    </row>
    <row r="58" spans="2:22" ht="12.75" customHeight="1">
      <c r="J58" s="14"/>
      <c r="L58" s="14"/>
      <c r="O58" s="14"/>
      <c r="Q58" s="14"/>
      <c r="S58" s="179"/>
      <c r="T58" s="178" t="str">
        <f>'Shooting Sports'!C36</f>
        <v>Slingshot: Level 2</v>
      </c>
      <c r="U58" s="179"/>
      <c r="V58" s="179" t="str">
        <f>IF('Shooting Sports'!E36&lt;&gt;"", 'Shooting Sports'!E36, "")</f>
        <v/>
      </c>
    </row>
    <row r="59" spans="2:22">
      <c r="B59" s="14"/>
      <c r="J59" s="14"/>
      <c r="L59" s="14"/>
      <c r="O59" s="14"/>
      <c r="Q59" s="14"/>
      <c r="S59" s="148">
        <f>'Shooting Sports'!B37</f>
        <v>1</v>
      </c>
      <c r="T59" s="148" t="str">
        <f>'Shooting Sports'!C37</f>
        <v>Earn the Level 1 Emblem for Slingshot</v>
      </c>
      <c r="U59" s="148"/>
      <c r="V59" s="148" t="str">
        <f>IF('Shooting Sports'!E37&lt;&gt;"", 'Shooting Sports'!E37, "")</f>
        <v/>
      </c>
    </row>
    <row r="60" spans="2:22">
      <c r="B60" s="14"/>
      <c r="D60" s="24"/>
      <c r="E60" s="14"/>
      <c r="G60" s="14"/>
      <c r="J60" s="14"/>
      <c r="L60" s="14"/>
      <c r="O60" s="14"/>
      <c r="Q60" s="14"/>
      <c r="S60" s="148" t="str">
        <f>'Shooting Sports'!B38</f>
        <v>S1</v>
      </c>
      <c r="T60" s="148" t="str">
        <f>'Shooting Sports'!C38</f>
        <v>Fire 3 shots in 2 volleys at a target</v>
      </c>
      <c r="U60" s="148"/>
      <c r="V60" s="148" t="str">
        <f>IF('Shooting Sports'!E38&lt;&gt;"", 'Shooting Sports'!E38, "")</f>
        <v/>
      </c>
    </row>
    <row r="61" spans="2:22">
      <c r="B61" s="14"/>
      <c r="D61" s="24"/>
      <c r="E61" s="14"/>
      <c r="G61" s="14"/>
      <c r="J61" s="14"/>
      <c r="L61" s="14"/>
      <c r="O61" s="14"/>
      <c r="Q61" s="14"/>
      <c r="S61" s="148" t="str">
        <f>'Shooting Sports'!B39</f>
        <v>S2</v>
      </c>
      <c r="T61" s="148" t="str">
        <f>'Shooting Sports'!C39</f>
        <v>Demonstrate/Explain range commands</v>
      </c>
      <c r="U61" s="148"/>
      <c r="V61" s="148" t="str">
        <f>IF('Shooting Sports'!E39&lt;&gt;"", 'Shooting Sports'!E39, "")</f>
        <v/>
      </c>
    </row>
    <row r="62" spans="2:22">
      <c r="B62" s="14"/>
      <c r="D62" s="24"/>
      <c r="E62" s="14"/>
      <c r="G62" s="14"/>
      <c r="J62" s="14"/>
      <c r="L62" s="14"/>
      <c r="O62" s="14"/>
      <c r="Q62" s="14"/>
      <c r="S62" s="148" t="str">
        <f>'Shooting Sports'!B40</f>
        <v>S3</v>
      </c>
      <c r="T62" s="148" t="str">
        <f>'Shooting Sports'!C40</f>
        <v>Shoot with your off hand</v>
      </c>
      <c r="U62" s="148"/>
      <c r="V62" s="148" t="str">
        <f>IF('Shooting Sports'!E40&lt;&gt;"", 'Shooting Sports'!E40, "")</f>
        <v/>
      </c>
    </row>
    <row r="63" spans="2:22" ht="12.75" customHeight="1">
      <c r="D63" s="24"/>
      <c r="E63" s="14"/>
      <c r="G63" s="14"/>
      <c r="J63" s="14"/>
      <c r="L63" s="14"/>
      <c r="O63" s="14"/>
      <c r="Q63" s="14"/>
    </row>
    <row r="64" spans="2:22" ht="12.75" customHeight="1"/>
    <row r="70" ht="12.75" customHeight="1"/>
    <row r="71" ht="12.75" customHeight="1"/>
    <row r="72" ht="12.75" customHeight="1"/>
    <row r="77" ht="13.15" customHeight="1"/>
    <row r="81" ht="12.75" customHeight="1"/>
    <row r="82" ht="12.75" customHeight="1"/>
    <row r="87" ht="13.15" customHeight="1"/>
    <row r="88" ht="12.75" customHeight="1"/>
    <row r="89" ht="12.75" customHeight="1"/>
    <row r="94" ht="13.15" customHeight="1"/>
    <row r="102" ht="13.15" customHeight="1"/>
  </sheetData>
  <sheetProtection algorithmName="SHA-512" hashValue="rs0sxmbHW88OutCrD+8/dhDrGu36p7a5EQwMa172NHaQR2NqzCzvDNSSQuIhn/2v/ci3aV1EeD7+dG2GxZbdwA==" saltValue="3wUSxdN4GW8DZA74WuKSmw==" spinCount="100000" sheet="1" objects="1" scenarios="1" selectLockedCells="1" selectUnlockedCells="1"/>
  <mergeCells count="67">
    <mergeCell ref="N50:Q50"/>
    <mergeCell ref="I3:L3"/>
    <mergeCell ref="I18:K18"/>
    <mergeCell ref="I27:K27"/>
    <mergeCell ref="I35:L35"/>
    <mergeCell ref="N4:N11"/>
    <mergeCell ref="I43:I51"/>
    <mergeCell ref="I36:I41"/>
    <mergeCell ref="I28:I34"/>
    <mergeCell ref="I19:I26"/>
    <mergeCell ref="I12:I17"/>
    <mergeCell ref="N51:N55"/>
    <mergeCell ref="N43:N49"/>
    <mergeCell ref="N42:Q42"/>
    <mergeCell ref="N19:N26"/>
    <mergeCell ref="N12:Q12"/>
    <mergeCell ref="N3:Q3"/>
    <mergeCell ref="D23:G23"/>
    <mergeCell ref="N1:Q2"/>
    <mergeCell ref="I42:L42"/>
    <mergeCell ref="D37:D45"/>
    <mergeCell ref="I11:K11"/>
    <mergeCell ref="D29:G29"/>
    <mergeCell ref="D36:G36"/>
    <mergeCell ref="D24:D28"/>
    <mergeCell ref="D30:D35"/>
    <mergeCell ref="D1:G2"/>
    <mergeCell ref="I1:L2"/>
    <mergeCell ref="D9:F9"/>
    <mergeCell ref="D3:G3"/>
    <mergeCell ref="D17:G17"/>
    <mergeCell ref="D4:D8"/>
    <mergeCell ref="D18:D22"/>
    <mergeCell ref="I4:I10"/>
    <mergeCell ref="N18:Q18"/>
    <mergeCell ref="N13:N17"/>
    <mergeCell ref="N38:N41"/>
    <mergeCell ref="D10:D16"/>
    <mergeCell ref="N28:N36"/>
    <mergeCell ref="N27:Q27"/>
    <mergeCell ref="N37:Q37"/>
    <mergeCell ref="T8:U8"/>
    <mergeCell ref="T9:U9"/>
    <mergeCell ref="T10:U10"/>
    <mergeCell ref="S1:V2"/>
    <mergeCell ref="T4:U4"/>
    <mergeCell ref="T5:U5"/>
    <mergeCell ref="T6:U6"/>
    <mergeCell ref="T7:U7"/>
    <mergeCell ref="T11:U11"/>
    <mergeCell ref="T12:U12"/>
    <mergeCell ref="T13:U13"/>
    <mergeCell ref="T14:U14"/>
    <mergeCell ref="T15:U15"/>
    <mergeCell ref="T16:U16"/>
    <mergeCell ref="T17:U17"/>
    <mergeCell ref="T18:U18"/>
    <mergeCell ref="T19:U19"/>
    <mergeCell ref="T20:U20"/>
    <mergeCell ref="T26:U26"/>
    <mergeCell ref="T27:U27"/>
    <mergeCell ref="S30:V31"/>
    <mergeCell ref="T21:U21"/>
    <mergeCell ref="T22:U22"/>
    <mergeCell ref="T23:U23"/>
    <mergeCell ref="T24:U24"/>
    <mergeCell ref="T25:U25"/>
  </mergeCells>
  <phoneticPr fontId="2" type="noConversion"/>
  <pageMargins left="0.75" right="0.75" top="1" bottom="1" header="0.5" footer="0.5"/>
  <pageSetup scale="39" orientation="portrait" r:id="rId1"/>
  <headerFooter alignWithMargins="0">
    <oddHeader>&amp;C&amp;"Arial,Bold"&amp;14TigerTrax
&amp;12&amp;D</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36"/>
  <sheetViews>
    <sheetView showGridLines="0" zoomScaleNormal="100" workbookViewId="0">
      <pane xSplit="2" ySplit="2" topLeftCell="C3" activePane="bottomRight" state="frozen"/>
      <selection pane="topRight"/>
      <selection pane="bottomLeft"/>
      <selection pane="bottomRight" activeCell="C1" sqref="C1"/>
    </sheetView>
  </sheetViews>
  <sheetFormatPr defaultColWidth="9.140625" defaultRowHeight="12.75"/>
  <cols>
    <col min="1" max="1" width="31.140625" style="139" customWidth="1"/>
    <col min="2" max="2" width="3.85546875" style="141" customWidth="1"/>
    <col min="3" max="3" width="6.42578125" style="139" customWidth="1"/>
    <col min="4" max="4" width="2.5703125" style="24" customWidth="1"/>
    <col min="5" max="5" width="2.5703125" style="141" customWidth="1"/>
    <col min="6" max="6" width="32.85546875" style="139" customWidth="1"/>
    <col min="7" max="7" width="3.42578125" style="141" customWidth="1"/>
    <col min="8" max="8" width="6.42578125" style="139" customWidth="1"/>
    <col min="9" max="9" width="3.28515625" style="139" customWidth="1"/>
    <col min="10" max="10" width="3.28515625" style="141" customWidth="1"/>
    <col min="11" max="11" width="32.85546875" style="139" customWidth="1"/>
    <col min="12" max="12" width="3.42578125" style="141" customWidth="1"/>
    <col min="13" max="13" width="6.42578125" style="139" customWidth="1"/>
    <col min="14" max="14" width="3.28515625" style="139" customWidth="1"/>
    <col min="15" max="15" width="3.28515625" style="141" customWidth="1"/>
    <col min="16" max="16" width="32.85546875" style="139" customWidth="1"/>
    <col min="17" max="17" width="3.42578125" style="141" customWidth="1"/>
    <col min="18" max="18" width="6.42578125" style="139" customWidth="1"/>
    <col min="19" max="20" width="3.28515625" style="139" customWidth="1"/>
    <col min="21" max="21" width="33" style="139" customWidth="1"/>
    <col min="22" max="22" width="3.28515625" style="139" customWidth="1"/>
    <col min="23" max="16384" width="9.140625" style="139"/>
  </cols>
  <sheetData>
    <row r="1" spans="1:22" ht="21" customHeight="1">
      <c r="A1" s="17" t="str">
        <f ca="1">MID(CELL("filename",A1),FIND(IF(ISERROR(FIND("]",CELL("filename",A1))),"$","]"),CELL("filename",A1))+1,256)</f>
        <v>Scout 2</v>
      </c>
      <c r="D1" s="345" t="s">
        <v>241</v>
      </c>
      <c r="E1" s="345"/>
      <c r="F1" s="345"/>
      <c r="G1" s="345"/>
      <c r="I1" s="345" t="s">
        <v>0</v>
      </c>
      <c r="J1" s="345"/>
      <c r="K1" s="345"/>
      <c r="L1" s="345"/>
      <c r="N1" s="345" t="s">
        <v>0</v>
      </c>
      <c r="O1" s="345"/>
      <c r="P1" s="345"/>
      <c r="Q1" s="345"/>
      <c r="S1" s="329" t="s">
        <v>418</v>
      </c>
      <c r="T1" s="329"/>
      <c r="U1" s="329"/>
      <c r="V1" s="329"/>
    </row>
    <row r="2" spans="1:22" ht="7.5" customHeight="1">
      <c r="D2" s="345"/>
      <c r="E2" s="345"/>
      <c r="F2" s="345"/>
      <c r="G2" s="345"/>
      <c r="I2" s="345"/>
      <c r="J2" s="345"/>
      <c r="K2" s="345"/>
      <c r="L2" s="345"/>
      <c r="N2" s="345"/>
      <c r="O2" s="345"/>
      <c r="P2" s="345"/>
      <c r="Q2" s="345"/>
      <c r="S2" s="329"/>
      <c r="T2" s="329"/>
      <c r="U2" s="329"/>
      <c r="V2" s="329"/>
    </row>
    <row r="3" spans="1:22">
      <c r="A3" s="1" t="s">
        <v>13</v>
      </c>
      <c r="D3" s="344" t="str">
        <f>Achievements!B5</f>
        <v>Backyard Jungle / My Tiger Jungle</v>
      </c>
      <c r="E3" s="344"/>
      <c r="F3" s="344"/>
      <c r="G3" s="344"/>
      <c r="I3" s="344" t="str">
        <f>Electives!B6</f>
        <v>Curiosity, Intrigue, and Magical Mysteries</v>
      </c>
      <c r="J3" s="344"/>
      <c r="K3" s="344"/>
      <c r="L3" s="344"/>
      <c r="N3" s="344" t="str">
        <f>Electives!B61</f>
        <v>Sky is the Limit</v>
      </c>
      <c r="O3" s="344"/>
      <c r="P3" s="344"/>
      <c r="Q3" s="344"/>
      <c r="S3" s="175"/>
      <c r="T3" s="34" t="str">
        <f>'Cub Awards'!C5</f>
        <v>Emergency Preparedness</v>
      </c>
      <c r="U3" s="34"/>
      <c r="V3" s="68"/>
    </row>
    <row r="4" spans="1:22" ht="12.75" customHeight="1">
      <c r="A4" s="43" t="s">
        <v>33</v>
      </c>
      <c r="B4" s="16" t="str">
        <f>Bobcat!F13</f>
        <v/>
      </c>
      <c r="D4" s="346" t="str">
        <f>Achievements!E5</f>
        <v>(do 1 and two of 2-5)</v>
      </c>
      <c r="E4" s="16">
        <f>Achievements!B6</f>
        <v>1</v>
      </c>
      <c r="F4" s="105" t="str">
        <f>Achievements!C6</f>
        <v>With partner, go on a walk</v>
      </c>
      <c r="G4" s="16" t="str">
        <f>IF(Achievements!F6&lt;&gt;"", Achievements!F6, " ")</f>
        <v xml:space="preserve"> </v>
      </c>
      <c r="I4" s="335" t="str">
        <f>Electives!E6</f>
        <v>(do 1-2 and one of 3-5)</v>
      </c>
      <c r="J4" s="16" t="str">
        <f>Electives!B7</f>
        <v>1a</v>
      </c>
      <c r="K4" s="107" t="str">
        <f>Electives!C7</f>
        <v>Learn and Practice a magic trick</v>
      </c>
      <c r="L4" s="16" t="str">
        <f>IF(Electives!F7&lt;&gt;"", Electives!F7, " ")</f>
        <v xml:space="preserve"> </v>
      </c>
      <c r="N4" s="342" t="str">
        <f>Electives!E61</f>
        <v>(do 1-3 and one of 4-8)</v>
      </c>
      <c r="O4" s="16">
        <f>Electives!B62</f>
        <v>1</v>
      </c>
      <c r="P4" s="107" t="str">
        <f>Electives!C62</f>
        <v>Observe the night sky</v>
      </c>
      <c r="Q4" s="16" t="str">
        <f>IF(Electives!F62&lt;&gt;"", Electives!F62, " ")</f>
        <v xml:space="preserve"> </v>
      </c>
      <c r="S4" s="177">
        <f>'Cub Awards'!B6</f>
        <v>1</v>
      </c>
      <c r="T4" s="278" t="str">
        <f>'Cub Awards'!C6</f>
        <v>Cover a family fire plan and drill</v>
      </c>
      <c r="U4" s="278"/>
      <c r="V4" s="176" t="str">
        <f>IF('Cub Awards'!F6&lt;&gt;"", 'Cub Awards'!F6, "")</f>
        <v/>
      </c>
    </row>
    <row r="5" spans="1:22">
      <c r="A5" s="18" t="s">
        <v>32</v>
      </c>
      <c r="B5" s="21" t="str">
        <f>Tiger!F15</f>
        <v/>
      </c>
      <c r="D5" s="346"/>
      <c r="E5" s="16">
        <f>Achievements!B7</f>
        <v>2</v>
      </c>
      <c r="F5" s="105" t="str">
        <f>Achievements!C7</f>
        <v>Take a 1-foot hike</v>
      </c>
      <c r="G5" s="16" t="str">
        <f>IF(Achievements!F7&lt;&gt;"", Achievements!F7, " ")</f>
        <v xml:space="preserve"> </v>
      </c>
      <c r="I5" s="336"/>
      <c r="J5" s="16" t="str">
        <f>Electives!B8</f>
        <v>1b</v>
      </c>
      <c r="K5" s="107" t="str">
        <f>Electives!C8</f>
        <v>Create an invitation to a magic show</v>
      </c>
      <c r="L5" s="16" t="str">
        <f>IF(Electives!F8&lt;&gt;"", Electives!F8, " ")</f>
        <v xml:space="preserve"> </v>
      </c>
      <c r="N5" s="342"/>
      <c r="O5" s="16">
        <f>Electives!B63</f>
        <v>2</v>
      </c>
      <c r="P5" s="107" t="str">
        <f>Electives!C63</f>
        <v>Use a telescope or binoculars</v>
      </c>
      <c r="Q5" s="16" t="str">
        <f>IF(Electives!F63&lt;&gt;"", Electives!F63, " ")</f>
        <v xml:space="preserve"> </v>
      </c>
      <c r="S5" s="177">
        <f>'Cub Awards'!B7</f>
        <v>2</v>
      </c>
      <c r="T5" s="278" t="str">
        <f>'Cub Awards'!C7</f>
        <v>Discuss family emergency plan</v>
      </c>
      <c r="U5" s="278"/>
      <c r="V5" s="176" t="str">
        <f>IF('Cub Awards'!F7&lt;&gt;"", 'Cub Awards'!F7, "")</f>
        <v/>
      </c>
    </row>
    <row r="6" spans="1:22">
      <c r="A6" s="18" t="s">
        <v>244</v>
      </c>
      <c r="B6" s="21" t="str">
        <f>IF(COUNTIF(B11:B16,"C")&gt;0, COUNTIF(B11:B16,"C"), " ")</f>
        <v xml:space="preserve"> </v>
      </c>
      <c r="D6" s="346"/>
      <c r="E6" s="16">
        <f>Achievements!B8</f>
        <v>3</v>
      </c>
      <c r="F6" s="105" t="str">
        <f>Achievements!C8</f>
        <v>Point out two local birds</v>
      </c>
      <c r="G6" s="16" t="str">
        <f>IF(Achievements!F8&lt;&gt;"", Achievements!F8, " ")</f>
        <v xml:space="preserve"> </v>
      </c>
      <c r="I6" s="336"/>
      <c r="J6" s="16" t="str">
        <f>Electives!B9</f>
        <v>1c</v>
      </c>
      <c r="K6" s="107" t="str">
        <f>Electives!C9</f>
        <v>Put on a magic show</v>
      </c>
      <c r="L6" s="16" t="str">
        <f>IF(Electives!F9&lt;&gt;"", Electives!F9, " ")</f>
        <v xml:space="preserve"> </v>
      </c>
      <c r="N6" s="342"/>
      <c r="O6" s="16">
        <f>Electives!B64</f>
        <v>3</v>
      </c>
      <c r="P6" s="144" t="str">
        <f>Electives!C64</f>
        <v>Learn about two astronauts who were Scouts</v>
      </c>
      <c r="Q6" s="16" t="str">
        <f>IF(Electives!F64&lt;&gt;"", Electives!F64, " ")</f>
        <v xml:space="preserve"> </v>
      </c>
      <c r="S6" s="177">
        <f>'Cub Awards'!B8</f>
        <v>3</v>
      </c>
      <c r="T6" s="278" t="str">
        <f>'Cub Awards'!C8</f>
        <v>Create/plan/practice getting help</v>
      </c>
      <c r="U6" s="278"/>
      <c r="V6" s="176" t="str">
        <f>IF('Cub Awards'!F8&lt;&gt;"", 'Cub Awards'!F8, "")</f>
        <v/>
      </c>
    </row>
    <row r="7" spans="1:22">
      <c r="A7" s="47" t="s">
        <v>245</v>
      </c>
      <c r="B7" s="21" t="str">
        <f>IF(COUNTIF(B19:B31,"C")&gt;0, COUNTIF(B19:B31,"C"), " ")</f>
        <v xml:space="preserve"> </v>
      </c>
      <c r="D7" s="346"/>
      <c r="E7" s="16">
        <f>Achievements!B9</f>
        <v>4</v>
      </c>
      <c r="F7" s="105" t="str">
        <f>Achievements!C9</f>
        <v>Plant a plant in your neighborhood</v>
      </c>
      <c r="G7" s="16" t="str">
        <f>IF(Achievements!F9&lt;&gt;"", Achievements!F9, " ")</f>
        <v xml:space="preserve"> </v>
      </c>
      <c r="I7" s="336"/>
      <c r="J7" s="16">
        <f>Electives!B10</f>
        <v>2</v>
      </c>
      <c r="K7" s="107" t="str">
        <f>Electives!C10</f>
        <v>Spell your name in ASL and Braille</v>
      </c>
      <c r="L7" s="16" t="str">
        <f>IF(Electives!F10&lt;&gt;"", Electives!F10, " ")</f>
        <v xml:space="preserve"> </v>
      </c>
      <c r="N7" s="342"/>
      <c r="O7" s="16">
        <f>Electives!B65</f>
        <v>4</v>
      </c>
      <c r="P7" s="107" t="str">
        <f>Electives!C65</f>
        <v>Learn about two constellations</v>
      </c>
      <c r="Q7" s="16" t="str">
        <f>IF(Electives!F65&lt;&gt;"", Electives!F65, " ")</f>
        <v xml:space="preserve"> </v>
      </c>
      <c r="S7" s="177">
        <f>'Cub Awards'!B9</f>
        <v>4</v>
      </c>
      <c r="T7" s="278" t="str">
        <f>'Cub Awards'!C9</f>
        <v>Take a first-aid course for children</v>
      </c>
      <c r="U7" s="278"/>
      <c r="V7" s="176" t="str">
        <f>IF('Cub Awards'!F9&lt;&gt;"", 'Cub Awards'!F9, "")</f>
        <v/>
      </c>
    </row>
    <row r="8" spans="1:22" ht="12.75" customHeight="1">
      <c r="D8" s="346"/>
      <c r="E8" s="16">
        <f>Achievements!B10</f>
        <v>5</v>
      </c>
      <c r="F8" s="105" t="str">
        <f>Achievements!C10</f>
        <v>Build and hang a birdhouse</v>
      </c>
      <c r="G8" s="16" t="str">
        <f>IF(Achievements!F10&lt;&gt;"", Achievements!F10, " ")</f>
        <v xml:space="preserve"> </v>
      </c>
      <c r="I8" s="336"/>
      <c r="J8" s="16">
        <f>Electives!B11</f>
        <v>3</v>
      </c>
      <c r="K8" s="107" t="str">
        <f>Electives!C11</f>
        <v>Create a secret code</v>
      </c>
      <c r="L8" s="16" t="str">
        <f>IF(Electives!F11&lt;&gt;"", Electives!F11, " ")</f>
        <v xml:space="preserve"> </v>
      </c>
      <c r="N8" s="342"/>
      <c r="O8" s="16">
        <f>Electives!B66</f>
        <v>5</v>
      </c>
      <c r="P8" s="107" t="str">
        <f>Electives!C66</f>
        <v>Create your own constellation</v>
      </c>
      <c r="Q8" s="16" t="str">
        <f>IF(Electives!F66&lt;&gt;"", Electives!F66, " ")</f>
        <v xml:space="preserve"> </v>
      </c>
      <c r="S8" s="177">
        <f>'Cub Awards'!B10</f>
        <v>5</v>
      </c>
      <c r="T8" s="278" t="str">
        <f>'Cub Awards'!C10</f>
        <v>Join a safe kids program</v>
      </c>
      <c r="U8" s="278"/>
      <c r="V8" s="176" t="str">
        <f>IF('Cub Awards'!F10&lt;&gt;"", 'Cub Awards'!F10, "")</f>
        <v/>
      </c>
    </row>
    <row r="9" spans="1:22" ht="12.75" customHeight="1">
      <c r="D9" s="344" t="str">
        <f>Achievements!B12</f>
        <v>Games Tigers Play</v>
      </c>
      <c r="E9" s="344"/>
      <c r="F9" s="344"/>
      <c r="G9" s="141" t="str">
        <f>IF(Achievements!F11&lt;&gt;"", Achievements!F11, " ")</f>
        <v xml:space="preserve"> </v>
      </c>
      <c r="I9" s="336"/>
      <c r="J9" s="16">
        <f>Electives!B12</f>
        <v>4</v>
      </c>
      <c r="K9" s="107" t="str">
        <f>Electives!C12</f>
        <v>Crack a different secret code</v>
      </c>
      <c r="L9" s="16" t="str">
        <f>IF(Electives!F12&lt;&gt;"", Electives!F12, " ")</f>
        <v xml:space="preserve"> </v>
      </c>
      <c r="N9" s="342"/>
      <c r="O9" s="16">
        <f>Electives!B67</f>
        <v>6</v>
      </c>
      <c r="P9" s="107" t="str">
        <f>Electives!C67</f>
        <v>Create a homemade constellation</v>
      </c>
      <c r="Q9" s="16" t="str">
        <f>IF(Electives!F67&lt;&gt;"", Electives!F67, " ")</f>
        <v xml:space="preserve"> </v>
      </c>
      <c r="S9" s="177">
        <f>'Cub Awards'!B11</f>
        <v>6</v>
      </c>
      <c r="T9" s="278" t="str">
        <f>'Cub Awards'!C11</f>
        <v>Show what you have learned</v>
      </c>
      <c r="U9" s="278"/>
      <c r="V9" s="176" t="str">
        <f>IF('Cub Awards'!F11&lt;&gt;"", 'Cub Awards'!F11, "")</f>
        <v/>
      </c>
    </row>
    <row r="10" spans="1:22" ht="12" customHeight="1">
      <c r="A10" s="1" t="s">
        <v>14</v>
      </c>
      <c r="D10" s="342" t="str">
        <f>Achievements!E12</f>
        <v>(do 1, 2, and two of 3-5)</v>
      </c>
      <c r="E10" s="16" t="str">
        <f>Achievements!B13</f>
        <v>1a</v>
      </c>
      <c r="F10" s="105" t="str">
        <f>Achievements!C13</f>
        <v>Play two initiative games with your den</v>
      </c>
      <c r="G10" s="16" t="str">
        <f>IF(Achievements!F13&lt;&gt;"", Achievements!F13, " ")</f>
        <v xml:space="preserve"> </v>
      </c>
      <c r="I10" s="337"/>
      <c r="J10" s="16">
        <f>Electives!B13</f>
        <v>5</v>
      </c>
      <c r="K10" s="107" t="str">
        <f>Electives!C13</f>
        <v>Demonstrate how magic works</v>
      </c>
      <c r="L10" s="16" t="str">
        <f>IF(Electives!F13&lt;&gt;"", Electives!F13, " ")</f>
        <v xml:space="preserve"> </v>
      </c>
      <c r="N10" s="342"/>
      <c r="O10" s="16">
        <f>Electives!B68</f>
        <v>7</v>
      </c>
      <c r="P10" s="107" t="str">
        <f>Electives!C68</f>
        <v>Learn about two jobs in astronomy</v>
      </c>
      <c r="Q10" s="16" t="str">
        <f>IF(Electives!F68&lt;&gt;"", Electives!F68, " ")</f>
        <v xml:space="preserve"> </v>
      </c>
      <c r="T10" s="330" t="str">
        <f>'Cub Awards'!C13</f>
        <v>Outdoor Activity Award</v>
      </c>
      <c r="U10" s="331"/>
    </row>
    <row r="11" spans="1:22">
      <c r="A11" s="19" t="str">
        <f>D3</f>
        <v>Backyard Jungle / My Tiger Jungle</v>
      </c>
      <c r="B11" s="111" t="str">
        <f>Achievements!F11</f>
        <v xml:space="preserve"> </v>
      </c>
      <c r="D11" s="342"/>
      <c r="E11" s="16" t="str">
        <f>Achievements!B14</f>
        <v>1b</v>
      </c>
      <c r="F11" s="105" t="str">
        <f>Achievements!C14</f>
        <v>Listen carefully to and follow the rules</v>
      </c>
      <c r="G11" s="16" t="str">
        <f>IF(Achievements!F14&lt;&gt;"", Achievements!F14, " ")</f>
        <v xml:space="preserve"> </v>
      </c>
      <c r="I11" s="338" t="str">
        <f>Electives!B15</f>
        <v>Earning Your Stripes</v>
      </c>
      <c r="J11" s="338"/>
      <c r="K11" s="338"/>
      <c r="N11" s="342"/>
      <c r="O11" s="16">
        <f>Electives!B69</f>
        <v>8</v>
      </c>
      <c r="P11" s="107" t="str">
        <f>Electives!C69</f>
        <v>Visit a planetarium</v>
      </c>
      <c r="Q11" s="16" t="str">
        <f>IF(Electives!F69&lt;&gt;"", Electives!F69, " ")</f>
        <v xml:space="preserve"> </v>
      </c>
      <c r="S11" s="177">
        <f>'Cub Awards'!B14</f>
        <v>1</v>
      </c>
      <c r="T11" s="278" t="str">
        <f>'Cub Awards'!C14</f>
        <v>Attend either summer Day or Resident camp</v>
      </c>
      <c r="U11" s="278"/>
      <c r="V11" s="176" t="str">
        <f>IF('Cub Awards'!F14&lt;&gt;"", 'Cub Awards'!F14, "")</f>
        <v/>
      </c>
    </row>
    <row r="12" spans="1:22" ht="12.75" customHeight="1">
      <c r="A12" s="20" t="str">
        <f>D9</f>
        <v>Games Tigers Play</v>
      </c>
      <c r="B12" s="111" t="str">
        <f>Achievements!F20</f>
        <v/>
      </c>
      <c r="D12" s="342"/>
      <c r="E12" s="16" t="str">
        <f>Achievements!B15</f>
        <v>1c</v>
      </c>
      <c r="F12" s="143" t="str">
        <f>Achievements!C15</f>
        <v>Talk about what you learned while playing</v>
      </c>
      <c r="G12" s="16" t="str">
        <f>IF(Achievements!F15&lt;&gt;"", Achievements!F15, " ")</f>
        <v xml:space="preserve"> </v>
      </c>
      <c r="I12" s="343" t="str">
        <f>Electives!E15</f>
        <v>(do all)</v>
      </c>
      <c r="J12" s="16">
        <f>Electives!B16</f>
        <v>1</v>
      </c>
      <c r="K12" s="107" t="str">
        <f>Electives!C16</f>
        <v>Share five things that are orange</v>
      </c>
      <c r="L12" s="16" t="str">
        <f>IF(Electives!F16&lt;&gt;"", Electives!F16, " ")</f>
        <v xml:space="preserve"> </v>
      </c>
      <c r="N12" s="344" t="str">
        <f>Electives!B71</f>
        <v>Stories in Shapes</v>
      </c>
      <c r="O12" s="344"/>
      <c r="P12" s="344"/>
      <c r="Q12" s="344"/>
      <c r="S12" s="177">
        <f>'Cub Awards'!B15</f>
        <v>2</v>
      </c>
      <c r="T12" s="278" t="str">
        <f>'Cub Awards'!C15</f>
        <v>Complete Backyard Jungle / My Tiger Jungle</v>
      </c>
      <c r="U12" s="278"/>
      <c r="V12" s="176" t="str">
        <f>IF('Cub Awards'!F15&lt;&gt;"", 'Cub Awards'!F15, "")</f>
        <v xml:space="preserve"> </v>
      </c>
    </row>
    <row r="13" spans="1:22" ht="13.15" customHeight="1">
      <c r="A13" s="20" t="str">
        <f>D17</f>
        <v>My Family's Duty to God</v>
      </c>
      <c r="B13" s="111" t="str">
        <f>Achievements!F27</f>
        <v xml:space="preserve"> </v>
      </c>
      <c r="D13" s="342"/>
      <c r="E13" s="16">
        <f>Achievements!B16</f>
        <v>2</v>
      </c>
      <c r="F13" s="142" t="str">
        <f>Achievements!C16</f>
        <v>Bring a nutritious snack to den meeting</v>
      </c>
      <c r="G13" s="16" t="str">
        <f>IF(Achievements!F16&lt;&gt;"", Achievements!F16, " ")</f>
        <v xml:space="preserve"> </v>
      </c>
      <c r="I13" s="343"/>
      <c r="J13" s="16">
        <f>Electives!B17</f>
        <v>2</v>
      </c>
      <c r="K13" s="145" t="str">
        <f>Electives!C17</f>
        <v>Demonstrate loyalty to others over a week</v>
      </c>
      <c r="L13" s="16" t="str">
        <f>IF(Electives!F17&lt;&gt;"", Electives!F17, " ")</f>
        <v xml:space="preserve"> </v>
      </c>
      <c r="N13" s="339" t="str">
        <f>Electives!E71</f>
        <v>(do four)</v>
      </c>
      <c r="O13" s="16">
        <f>Electives!B72</f>
        <v>1</v>
      </c>
      <c r="P13" s="108" t="str">
        <f>Electives!C72</f>
        <v>Visit an art gallery or museum</v>
      </c>
      <c r="Q13" s="16" t="str">
        <f>IF(Electives!F72&lt;&gt;"", Electives!F72, " ")</f>
        <v xml:space="preserve"> </v>
      </c>
      <c r="S13" s="177">
        <f>'Cub Awards'!B16</f>
        <v>3</v>
      </c>
      <c r="T13" s="278" t="str">
        <f>'Cub Awards'!C16</f>
        <v>do four</v>
      </c>
      <c r="U13" s="278"/>
      <c r="V13" s="176" t="str">
        <f>IF('Cub Awards'!F16&lt;&gt;"", 'Cub Awards'!F16, "")</f>
        <v/>
      </c>
    </row>
    <row r="14" spans="1:22">
      <c r="A14" s="20" t="str">
        <f>D23</f>
        <v>Team Tiger</v>
      </c>
      <c r="B14" s="111" t="str">
        <f>Achievements!F34</f>
        <v/>
      </c>
      <c r="D14" s="342"/>
      <c r="E14" s="16">
        <f>Achievements!B17</f>
        <v>3</v>
      </c>
      <c r="F14" s="105" t="str">
        <f>Achievements!C17</f>
        <v>Make up a game with your den</v>
      </c>
      <c r="G14" s="16" t="str">
        <f>IF(Achievements!F17&lt;&gt;"", Achievements!F17, " ")</f>
        <v xml:space="preserve"> </v>
      </c>
      <c r="I14" s="343"/>
      <c r="J14" s="16">
        <f>Electives!B18</f>
        <v>3</v>
      </c>
      <c r="K14" s="107" t="str">
        <f>Electives!C18</f>
        <v>Do a new task to help your family</v>
      </c>
      <c r="L14" s="16" t="str">
        <f>IF(Electives!F18&lt;&gt;"", Electives!F18, " ")</f>
        <v xml:space="preserve"> </v>
      </c>
      <c r="N14" s="340"/>
      <c r="O14" s="16">
        <f>Electives!B73</f>
        <v>2</v>
      </c>
      <c r="P14" s="108" t="str">
        <f>Electives!C73</f>
        <v>Discuss what you like about art piece</v>
      </c>
      <c r="Q14" s="16" t="str">
        <f>IF(Electives!F73&lt;&gt;"", Electives!F73, " ")</f>
        <v xml:space="preserve"> </v>
      </c>
      <c r="S14" s="177" t="str">
        <f>'Cub Awards'!B17</f>
        <v>a</v>
      </c>
      <c r="T14" s="278" t="str">
        <f>'Cub Awards'!C17</f>
        <v>Participate in nature hike</v>
      </c>
      <c r="U14" s="278"/>
      <c r="V14" s="176" t="str">
        <f>IF('Cub Awards'!F17&lt;&gt;"", 'Cub Awards'!F17, "")</f>
        <v/>
      </c>
    </row>
    <row r="15" spans="1:22">
      <c r="A15" s="20" t="str">
        <f>D29</f>
        <v>Tiger Bites</v>
      </c>
      <c r="B15" s="111" t="str">
        <f>Achievements!F42</f>
        <v/>
      </c>
      <c r="D15" s="342"/>
      <c r="E15" s="16">
        <f>Achievements!B18</f>
        <v>4</v>
      </c>
      <c r="F15" s="105" t="str">
        <f>Achievements!C18</f>
        <v>Make up a new game and play it</v>
      </c>
      <c r="G15" s="16" t="str">
        <f>IF(Achievements!F18&lt;&gt;"", Achievements!F18, " ")</f>
        <v xml:space="preserve"> </v>
      </c>
      <c r="I15" s="343"/>
      <c r="J15" s="16">
        <f>Electives!B19</f>
        <v>4</v>
      </c>
      <c r="K15" s="107" t="str">
        <f>Electives!C19</f>
        <v>Talk about polite language</v>
      </c>
      <c r="L15" s="16" t="str">
        <f>IF(Electives!F19&lt;&gt;"", Electives!F19, " ")</f>
        <v xml:space="preserve"> </v>
      </c>
      <c r="N15" s="340"/>
      <c r="O15" s="16">
        <f>Electives!B74</f>
        <v>3</v>
      </c>
      <c r="P15" s="108" t="str">
        <f>Electives!C74</f>
        <v>Create an art piece</v>
      </c>
      <c r="Q15" s="16" t="str">
        <f>IF(Electives!F74&lt;&gt;"", Electives!F74, " ")</f>
        <v xml:space="preserve"> </v>
      </c>
      <c r="S15" s="177" t="str">
        <f>'Cub Awards'!B18</f>
        <v>b</v>
      </c>
      <c r="T15" s="278" t="str">
        <f>'Cub Awards'!C18</f>
        <v>Participate in outdoor activity</v>
      </c>
      <c r="U15" s="278"/>
      <c r="V15" s="176" t="str">
        <f>IF('Cub Awards'!F18&lt;&gt;"", 'Cub Awards'!F18, "")</f>
        <v/>
      </c>
    </row>
    <row r="16" spans="1:22" ht="12.75" customHeight="1">
      <c r="A16" s="112" t="str">
        <f>D36</f>
        <v>Tigers in the Wild</v>
      </c>
      <c r="B16" s="111" t="str">
        <f>Achievements!F53</f>
        <v/>
      </c>
      <c r="D16" s="342"/>
      <c r="E16" s="16">
        <f>Achievements!B19</f>
        <v>5</v>
      </c>
      <c r="F16" s="105" t="str">
        <f>Achievements!C19</f>
        <v>Learn how being active is part of health</v>
      </c>
      <c r="G16" s="16" t="str">
        <f>IF(Achievements!F19&lt;&gt;"", Achievements!F19, " ")</f>
        <v xml:space="preserve"> </v>
      </c>
      <c r="I16" s="343"/>
      <c r="J16" s="16">
        <f>Electives!B20</f>
        <v>5</v>
      </c>
      <c r="K16" s="107" t="str">
        <f>Electives!C20</f>
        <v>Play a game with your den politely</v>
      </c>
      <c r="L16" s="16" t="str">
        <f>IF(Electives!F20&lt;&gt;"", Electives!F20, " ")</f>
        <v xml:space="preserve"> </v>
      </c>
      <c r="N16" s="340"/>
      <c r="O16" s="16">
        <f>Electives!B75</f>
        <v>4</v>
      </c>
      <c r="P16" s="108" t="str">
        <f>Electives!C75</f>
        <v>Create an art piece using shapes</v>
      </c>
      <c r="Q16" s="16" t="str">
        <f>IF(Electives!F75&lt;&gt;"", Electives!F75, " ")</f>
        <v xml:space="preserve"> </v>
      </c>
      <c r="S16" s="177" t="str">
        <f>'Cub Awards'!B19</f>
        <v>c</v>
      </c>
      <c r="T16" s="278" t="str">
        <f>'Cub Awards'!C19</f>
        <v>Explain the buddy system</v>
      </c>
      <c r="U16" s="278"/>
      <c r="V16" s="176" t="str">
        <f>IF('Cub Awards'!F19&lt;&gt;"", 'Cub Awards'!F19, "")</f>
        <v/>
      </c>
    </row>
    <row r="17" spans="1:22">
      <c r="A17" s="45"/>
      <c r="B17" s="46"/>
      <c r="D17" s="344" t="str">
        <f>Achievements!B21</f>
        <v>My Family's Duty to God</v>
      </c>
      <c r="E17" s="344"/>
      <c r="F17" s="344"/>
      <c r="G17" s="344"/>
      <c r="I17" s="343"/>
      <c r="J17" s="16">
        <f>Electives!B21</f>
        <v>6</v>
      </c>
      <c r="K17" s="107" t="str">
        <f>Electives!C21</f>
        <v>Work on a service project</v>
      </c>
      <c r="L17" s="16" t="str">
        <f>IF(Electives!F21&lt;&gt;"", Electives!F21, " ")</f>
        <v xml:space="preserve"> </v>
      </c>
      <c r="N17" s="341"/>
      <c r="O17" s="16">
        <f>Electives!B76</f>
        <v>5</v>
      </c>
      <c r="P17" s="108" t="str">
        <f>Electives!C76</f>
        <v>Use tangrams to create shapes</v>
      </c>
      <c r="Q17" s="16" t="str">
        <f>IF(Electives!F76&lt;&gt;"", Electives!F76, " ")</f>
        <v xml:space="preserve"> </v>
      </c>
      <c r="R17" s="138"/>
      <c r="S17" s="177" t="str">
        <f>'Cub Awards'!B20</f>
        <v>d</v>
      </c>
      <c r="T17" s="278" t="str">
        <f>'Cub Awards'!C20</f>
        <v>Attend a pack overnighter</v>
      </c>
      <c r="U17" s="278"/>
      <c r="V17" s="176" t="str">
        <f>IF('Cub Awards'!F20&lt;&gt;"", 'Cub Awards'!F20, "")</f>
        <v/>
      </c>
    </row>
    <row r="18" spans="1:22" ht="12.75" customHeight="1">
      <c r="A18" s="1" t="s">
        <v>243</v>
      </c>
      <c r="D18" s="332" t="str">
        <f>Achievements!E21</f>
        <v>(do 1 and two of 2-5)</v>
      </c>
      <c r="E18" s="16">
        <f>Achievements!B22</f>
        <v>1</v>
      </c>
      <c r="F18" s="105" t="str">
        <f>Achievements!C22</f>
        <v>Find out what duty to God means</v>
      </c>
      <c r="G18" s="16" t="str">
        <f>IF(Achievements!F22&lt;&gt;"", Achievements!F22, " ")</f>
        <v xml:space="preserve"> </v>
      </c>
      <c r="I18" s="338" t="str">
        <f>Electives!B23</f>
        <v>Family Stories</v>
      </c>
      <c r="J18" s="338"/>
      <c r="K18" s="338"/>
      <c r="L18" s="141" t="str">
        <f>IF(Electives!F22&lt;&gt;"", Electives!F22, " ")</f>
        <v xml:space="preserve"> </v>
      </c>
      <c r="N18" s="338" t="str">
        <f>Electives!B78</f>
        <v>Tiger-iffic!</v>
      </c>
      <c r="O18" s="338"/>
      <c r="P18" s="338"/>
      <c r="Q18" s="338"/>
      <c r="S18" s="177" t="str">
        <f>'Cub Awards'!B21</f>
        <v>e</v>
      </c>
      <c r="T18" s="278" t="str">
        <f>'Cub Awards'!C21</f>
        <v>Complete an oudoor service project</v>
      </c>
      <c r="U18" s="278"/>
      <c r="V18" s="176" t="str">
        <f>IF('Cub Awards'!F21&lt;&gt;"", 'Cub Awards'!F21, "")</f>
        <v/>
      </c>
    </row>
    <row r="19" spans="1:22">
      <c r="A19" s="114" t="str">
        <f>I3</f>
        <v>Curiosity, Intrigue, and Magical Mysteries</v>
      </c>
      <c r="B19" s="16" t="str">
        <f>Electives!F14</f>
        <v/>
      </c>
      <c r="D19" s="333"/>
      <c r="E19" s="16">
        <f>Achievements!B23</f>
        <v>2</v>
      </c>
      <c r="F19" s="142" t="str">
        <f>Achievements!C23</f>
        <v>What makes family member special</v>
      </c>
      <c r="G19" s="16" t="str">
        <f>IF(Achievements!F23&lt;&gt;"", Achievements!F23, " ")</f>
        <v xml:space="preserve"> </v>
      </c>
      <c r="I19" s="343" t="str">
        <f>Electives!E23</f>
        <v>(do 1 and three of 2-8)</v>
      </c>
      <c r="J19" s="16">
        <f>Electives!B24</f>
        <v>1</v>
      </c>
      <c r="K19" s="107" t="str">
        <f>Electives!C24</f>
        <v>Discuss where your family originated</v>
      </c>
      <c r="L19" s="16" t="str">
        <f>IF(Electives!F24&lt;&gt;"", Electives!F24, " ")</f>
        <v xml:space="preserve"> </v>
      </c>
      <c r="N19" s="348" t="str">
        <f>Electives!E78</f>
        <v>(do 1-3 and one of 4-6)</v>
      </c>
      <c r="O19" s="16">
        <f>Electives!B79</f>
        <v>1</v>
      </c>
      <c r="P19" s="107" t="str">
        <f>Electives!C79</f>
        <v>Play two games by yourself</v>
      </c>
      <c r="Q19" s="16" t="str">
        <f>IF(Electives!F79&lt;&gt;"", Electives!F79, " ")</f>
        <v xml:space="preserve"> </v>
      </c>
      <c r="S19" s="177" t="str">
        <f>'Cub Awards'!B22</f>
        <v>f</v>
      </c>
      <c r="T19" s="278" t="str">
        <f>'Cub Awards'!C22</f>
        <v>Complete conservation project</v>
      </c>
      <c r="U19" s="278"/>
      <c r="V19" s="176" t="str">
        <f>IF('Cub Awards'!F22&lt;&gt;"", 'Cub Awards'!F22, "")</f>
        <v/>
      </c>
    </row>
    <row r="20" spans="1:22" ht="12.75" customHeight="1">
      <c r="A20" s="115" t="str">
        <f>I11</f>
        <v>Earning Your Stripes</v>
      </c>
      <c r="B20" s="16" t="str">
        <f>Electives!F22</f>
        <v xml:space="preserve"> </v>
      </c>
      <c r="D20" s="333"/>
      <c r="E20" s="16">
        <f>Achievements!B24</f>
        <v>3</v>
      </c>
      <c r="F20" s="105" t="str">
        <f>Achievements!C24</f>
        <v>Show your family's beliefs</v>
      </c>
      <c r="G20" s="16" t="str">
        <f>IF(Achievements!F24&lt;&gt;"", Achievements!F24, " ")</f>
        <v xml:space="preserve"> </v>
      </c>
      <c r="I20" s="343"/>
      <c r="J20" s="16">
        <f>Electives!B25</f>
        <v>2</v>
      </c>
      <c r="K20" s="107" t="str">
        <f>Electives!C25</f>
        <v>Make a family crest</v>
      </c>
      <c r="L20" s="16" t="str">
        <f>IF(Electives!F25&lt;&gt;"", Electives!F25, " ")</f>
        <v xml:space="preserve"> </v>
      </c>
      <c r="N20" s="348"/>
      <c r="O20" s="16">
        <f>Electives!B80</f>
        <v>2</v>
      </c>
      <c r="P20" s="107" t="str">
        <f>Electives!C80</f>
        <v>Play an inside game</v>
      </c>
      <c r="Q20" s="16" t="str">
        <f>IF(Electives!F80&lt;&gt;"", Electives!F80, " ")</f>
        <v xml:space="preserve"> </v>
      </c>
      <c r="S20" s="177" t="str">
        <f>'Cub Awards'!B23</f>
        <v>g</v>
      </c>
      <c r="T20" s="278" t="str">
        <f>'Cub Awards'!C23</f>
        <v>Earn the Summertime Pack Award</v>
      </c>
      <c r="U20" s="278"/>
      <c r="V20" s="176" t="str">
        <f>IF('Cub Awards'!F23&lt;&gt;"", 'Cub Awards'!F23, "")</f>
        <v/>
      </c>
    </row>
    <row r="21" spans="1:22">
      <c r="A21" s="115" t="str">
        <f>I18</f>
        <v>Family Stories</v>
      </c>
      <c r="B21" s="16" t="str">
        <f>Electives!F32</f>
        <v/>
      </c>
      <c r="D21" s="333"/>
      <c r="E21" s="16">
        <f>Achievements!B25</f>
        <v>4</v>
      </c>
      <c r="F21" s="105" t="str">
        <f>Achievements!C25</f>
        <v>Participate in a worship experience</v>
      </c>
      <c r="G21" s="16" t="str">
        <f>IF(Achievements!F25&lt;&gt;"", Achievements!F25, " ")</f>
        <v xml:space="preserve"> </v>
      </c>
      <c r="I21" s="343"/>
      <c r="J21" s="16">
        <f>Electives!B26</f>
        <v>3</v>
      </c>
      <c r="K21" s="107" t="str">
        <f>Electives!C26</f>
        <v>Find out about your heritage</v>
      </c>
      <c r="L21" s="16" t="str">
        <f>IF(Electives!F26&lt;&gt;"", Electives!F26, " ")</f>
        <v xml:space="preserve"> </v>
      </c>
      <c r="N21" s="348"/>
      <c r="O21" s="16">
        <f>Electives!B81</f>
        <v>3</v>
      </c>
      <c r="P21" s="107" t="str">
        <f>Electives!C81</f>
        <v>Play a problem-solving game</v>
      </c>
      <c r="Q21" s="16" t="str">
        <f>IF(Electives!F81&lt;&gt;"", Electives!F81, " ")</f>
        <v xml:space="preserve"> </v>
      </c>
      <c r="S21" s="177" t="str">
        <f>'Cub Awards'!B24</f>
        <v>h</v>
      </c>
      <c r="T21" s="278" t="str">
        <f>'Cub Awards'!C24</f>
        <v>Participate in nature observation</v>
      </c>
      <c r="U21" s="278"/>
      <c r="V21" s="176" t="str">
        <f>IF('Cub Awards'!F24&lt;&gt;"", 'Cub Awards'!F24, "")</f>
        <v/>
      </c>
    </row>
    <row r="22" spans="1:22">
      <c r="A22" s="115" t="str">
        <f>I27</f>
        <v>Floats and Boats</v>
      </c>
      <c r="B22" s="16" t="str">
        <f>Electives!F41</f>
        <v/>
      </c>
      <c r="D22" s="334"/>
      <c r="E22" s="16">
        <f>Achievements!B26</f>
        <v>5</v>
      </c>
      <c r="F22" s="143" t="str">
        <f>Achievements!C26</f>
        <v>Carry out an act that shows duty to God</v>
      </c>
      <c r="G22" s="16" t="str">
        <f>IF(Achievements!F26&lt;&gt;"", Achievements!F26, " ")</f>
        <v xml:space="preserve"> </v>
      </c>
      <c r="I22" s="343"/>
      <c r="J22" s="16">
        <f>Electives!B27</f>
        <v>4</v>
      </c>
      <c r="K22" s="107" t="str">
        <f>Electives!C27</f>
        <v>Interview a family elder</v>
      </c>
      <c r="L22" s="16" t="str">
        <f>IF(Electives!F27&lt;&gt;"", Electives!F27, " ")</f>
        <v xml:space="preserve"> </v>
      </c>
      <c r="N22" s="348"/>
      <c r="O22" s="16" t="str">
        <f>Electives!B82</f>
        <v>4a</v>
      </c>
      <c r="P22" s="107" t="str">
        <f>Electives!C82</f>
        <v>Play a family video game tournament</v>
      </c>
      <c r="Q22" s="16" t="str">
        <f>IF(Electives!F82&lt;&gt;"", Electives!F82, " ")</f>
        <v xml:space="preserve"> </v>
      </c>
      <c r="S22" s="177" t="str">
        <f>'Cub Awards'!B25</f>
        <v>i</v>
      </c>
      <c r="T22" s="278" t="str">
        <f>'Cub Awards'!C25</f>
        <v>Participate in outdoor aquatics</v>
      </c>
      <c r="U22" s="278"/>
      <c r="V22" s="176" t="str">
        <f>IF('Cub Awards'!F25&lt;&gt;"", 'Cub Awards'!F25, "")</f>
        <v/>
      </c>
    </row>
    <row r="23" spans="1:22">
      <c r="A23" s="116" t="str">
        <f>I35</f>
        <v>Good Knights</v>
      </c>
      <c r="B23" s="16" t="str">
        <f>Electives!F49</f>
        <v/>
      </c>
      <c r="D23" s="344" t="str">
        <f>Achievements!B28</f>
        <v>Team Tiger</v>
      </c>
      <c r="E23" s="344"/>
      <c r="F23" s="344"/>
      <c r="G23" s="344"/>
      <c r="I23" s="343"/>
      <c r="J23" s="16">
        <f>Electives!B28</f>
        <v>5</v>
      </c>
      <c r="K23" s="107" t="str">
        <f>Electives!C28</f>
        <v>Make a family tree</v>
      </c>
      <c r="L23" s="16" t="str">
        <f>IF(Electives!F28&lt;&gt;"", Electives!F28, " ")</f>
        <v xml:space="preserve"> </v>
      </c>
      <c r="N23" s="348"/>
      <c r="O23" s="16" t="str">
        <f>Electives!B83</f>
        <v>4b</v>
      </c>
      <c r="P23" s="145" t="str">
        <f>Electives!C83</f>
        <v>List three tips to help someone learn a game</v>
      </c>
      <c r="Q23" s="16" t="str">
        <f>IF(Electives!F83&lt;&gt;"", Electives!F83, " ")</f>
        <v xml:space="preserve"> </v>
      </c>
      <c r="S23" s="177" t="str">
        <f>'Cub Awards'!B26</f>
        <v>j</v>
      </c>
      <c r="T23" s="278" t="str">
        <f>'Cub Awards'!C26</f>
        <v>Participate in outdoor campfire pgm</v>
      </c>
      <c r="U23" s="278"/>
      <c r="V23" s="176" t="str">
        <f>IF('Cub Awards'!F26&lt;&gt;"", 'Cub Awards'!F26, "")</f>
        <v/>
      </c>
    </row>
    <row r="24" spans="1:22" ht="12.75" customHeight="1">
      <c r="A24" s="115" t="str">
        <f>I42</f>
        <v>Rolling Tigers</v>
      </c>
      <c r="B24" s="16" t="str">
        <f>Electives!F60</f>
        <v/>
      </c>
      <c r="D24" s="346" t="str">
        <f>Achievements!E28</f>
        <v>(do 1-2 and two of 3-5)</v>
      </c>
      <c r="E24" s="16">
        <f>Achievements!B29</f>
        <v>1</v>
      </c>
      <c r="F24" s="105" t="str">
        <f>Achievements!C29</f>
        <v>List different teams you're a part of</v>
      </c>
      <c r="G24" s="16" t="str">
        <f>IF(Achievements!F29&lt;&gt;"", Achievements!F29, " ")</f>
        <v xml:space="preserve"> </v>
      </c>
      <c r="I24" s="343"/>
      <c r="J24" s="16">
        <f>Electives!B29</f>
        <v>6</v>
      </c>
      <c r="K24" s="107" t="str">
        <f>Electives!C29</f>
        <v>Share what your name means</v>
      </c>
      <c r="L24" s="16" t="str">
        <f>IF(Electives!F29&lt;&gt;"", Electives!F29, " ")</f>
        <v xml:space="preserve"> </v>
      </c>
      <c r="N24" s="348"/>
      <c r="O24" s="16" t="str">
        <f>Electives!B84</f>
        <v>4c</v>
      </c>
      <c r="P24" s="108" t="str">
        <f>Electives!C84</f>
        <v>Play an appropriate game with a friend</v>
      </c>
      <c r="Q24" s="16" t="str">
        <f>IF(Electives!F84&lt;&gt;"", Electives!F84, " ")</f>
        <v xml:space="preserve"> </v>
      </c>
      <c r="S24" s="177" t="str">
        <f>'Cub Awards'!B27</f>
        <v>k</v>
      </c>
      <c r="T24" s="278" t="str">
        <f>'Cub Awards'!C27</f>
        <v>Participate in outdoor sporting event</v>
      </c>
      <c r="U24" s="278"/>
      <c r="V24" s="176" t="str">
        <f>IF('Cub Awards'!F27&lt;&gt;"", 'Cub Awards'!F27, "")</f>
        <v/>
      </c>
    </row>
    <row r="25" spans="1:22" ht="12.75" customHeight="1">
      <c r="A25" s="115" t="str">
        <f>N3</f>
        <v>Sky is the Limit</v>
      </c>
      <c r="B25" s="16" t="str">
        <f>Electives!F70</f>
        <v/>
      </c>
      <c r="D25" s="346"/>
      <c r="E25" s="16">
        <f>Achievements!B30</f>
        <v>2</v>
      </c>
      <c r="F25" s="105" t="str">
        <f>Achievements!C30</f>
        <v>Make a den job chart</v>
      </c>
      <c r="G25" s="16" t="str">
        <f>IF(Achievements!F30&lt;&gt;"", Achievements!F30, " ")</f>
        <v xml:space="preserve"> </v>
      </c>
      <c r="I25" s="343"/>
      <c r="J25" s="16">
        <f>Electives!B30</f>
        <v>7</v>
      </c>
      <c r="K25" s="145" t="str">
        <f>Electives!C30</f>
        <v>Share favorite snack from your heritage</v>
      </c>
      <c r="L25" s="16" t="str">
        <f>IF(Electives!F30&lt;&gt;"", Electives!F30, " ")</f>
        <v xml:space="preserve"> </v>
      </c>
      <c r="N25" s="348"/>
      <c r="O25" s="16">
        <f>Electives!B85</f>
        <v>5</v>
      </c>
      <c r="P25" s="107" t="str">
        <f>Electives!C85</f>
        <v>Invent a game and play it</v>
      </c>
      <c r="Q25" s="16" t="str">
        <f>IF(Electives!F85&lt;&gt;"", Electives!F85, " ")</f>
        <v xml:space="preserve"> </v>
      </c>
      <c r="S25" s="177" t="str">
        <f>'Cub Awards'!B28</f>
        <v>l</v>
      </c>
      <c r="T25" s="278" t="str">
        <f>'Cub Awards'!C28</f>
        <v>Participate in outdoor worship service</v>
      </c>
      <c r="U25" s="278"/>
      <c r="V25" s="176" t="str">
        <f>IF('Cub Awards'!F28&lt;&gt;"", 'Cub Awards'!F28, "")</f>
        <v/>
      </c>
    </row>
    <row r="26" spans="1:22" ht="12.75" customHeight="1">
      <c r="A26" s="115" t="str">
        <f>N12</f>
        <v>Stories in Shapes</v>
      </c>
      <c r="B26" s="113" t="str">
        <f>Electives!F77</f>
        <v/>
      </c>
      <c r="D26" s="346"/>
      <c r="E26" s="16">
        <f>Achievements!B31</f>
        <v>3</v>
      </c>
      <c r="F26" s="143" t="str">
        <f>Achievements!C31</f>
        <v>Do two chores at home weekly for a month</v>
      </c>
      <c r="G26" s="16" t="str">
        <f>IF(Achievements!F31&lt;&gt;"", Achievements!F31, " ")</f>
        <v xml:space="preserve"> </v>
      </c>
      <c r="I26" s="343"/>
      <c r="J26" s="16">
        <f>Electives!B31</f>
        <v>8</v>
      </c>
      <c r="K26" s="107" t="str">
        <f>Electives!C31</f>
        <v>Locate your family's origin on a map</v>
      </c>
      <c r="L26" s="16" t="str">
        <f>IF(Electives!F31&lt;&gt;"", Electives!F31, " ")</f>
        <v xml:space="preserve"> </v>
      </c>
      <c r="N26" s="348"/>
      <c r="O26" s="16">
        <f>Electives!B86</f>
        <v>6</v>
      </c>
      <c r="P26" s="107" t="str">
        <f>Electives!C86</f>
        <v>Play a team game with your den</v>
      </c>
      <c r="Q26" s="16" t="str">
        <f>IF(Electives!F86&lt;&gt;"", Electives!F86, " ")</f>
        <v xml:space="preserve"> </v>
      </c>
      <c r="S26" s="177" t="str">
        <f>'Cub Awards'!B29</f>
        <v>m</v>
      </c>
      <c r="T26" s="278" t="str">
        <f>'Cub Awards'!C29</f>
        <v>Explore park</v>
      </c>
      <c r="U26" s="278"/>
      <c r="V26" s="176" t="str">
        <f>IF('Cub Awards'!F29&lt;&gt;"", 'Cub Awards'!F29, "")</f>
        <v/>
      </c>
    </row>
    <row r="27" spans="1:22">
      <c r="A27" s="115" t="str">
        <f>N18</f>
        <v>Tiger-iffic!</v>
      </c>
      <c r="B27" s="16" t="str">
        <f>Electives!F87</f>
        <v xml:space="preserve"> </v>
      </c>
      <c r="D27" s="346"/>
      <c r="E27" s="16">
        <f>Achievements!B32</f>
        <v>4</v>
      </c>
      <c r="F27" s="105" t="str">
        <f>Achievements!C32</f>
        <v>Do activity to help community</v>
      </c>
      <c r="G27" s="16" t="str">
        <f>IF(Achievements!F32&lt;&gt;"", Achievements!F32, " ")</f>
        <v xml:space="preserve"> </v>
      </c>
      <c r="I27" s="338" t="str">
        <f>Electives!B33</f>
        <v>Floats and Boats</v>
      </c>
      <c r="J27" s="338"/>
      <c r="K27" s="338"/>
      <c r="L27" s="141" t="str">
        <f>IF(Electives!F31&lt;&gt;"", Electives!F31, " ")</f>
        <v xml:space="preserve"> </v>
      </c>
      <c r="N27" s="344" t="str">
        <f>Electives!B88</f>
        <v>Tiger: Safe and Smart</v>
      </c>
      <c r="O27" s="344"/>
      <c r="P27" s="344"/>
      <c r="Q27" s="344"/>
      <c r="S27" s="177" t="str">
        <f>'Cub Awards'!B30</f>
        <v>n</v>
      </c>
      <c r="T27" s="278" t="str">
        <f>'Cub Awards'!C30</f>
        <v>Invent and play outside game</v>
      </c>
      <c r="U27" s="278"/>
      <c r="V27" s="176" t="str">
        <f>IF('Cub Awards'!F30&lt;&gt;"", 'Cub Awards'!F30, "")</f>
        <v/>
      </c>
    </row>
    <row r="28" spans="1:22">
      <c r="A28" s="115" t="str">
        <f>N27</f>
        <v>Tiger: Safe and Smart</v>
      </c>
      <c r="B28" s="16" t="str">
        <f>Electives!F98</f>
        <v xml:space="preserve"> </v>
      </c>
      <c r="D28" s="346"/>
      <c r="E28" s="16">
        <f>Achievements!B33</f>
        <v>5</v>
      </c>
      <c r="F28" s="142" t="str">
        <f>Achievements!C33</f>
        <v>Show 3 ways a den makes a good team</v>
      </c>
      <c r="G28" s="16" t="str">
        <f>IF(Achievements!F33&lt;&gt;"", Achievements!F33, " ")</f>
        <v xml:space="preserve"> </v>
      </c>
      <c r="I28" s="343" t="str">
        <f>Electives!E33</f>
        <v>(1-4 and one of 5-7)</v>
      </c>
      <c r="J28" s="16">
        <f>Electives!B34</f>
        <v>1</v>
      </c>
      <c r="K28" s="140" t="str">
        <f>Electives!C34</f>
        <v>Say the SCOUT water safety chant</v>
      </c>
      <c r="L28" s="16" t="str">
        <f>IF(Electives!F34&lt;&gt;"", Electives!F34, " ")</f>
        <v xml:space="preserve"> </v>
      </c>
      <c r="N28" s="343" t="str">
        <f>Electives!E88</f>
        <v>(do 1-8)</v>
      </c>
      <c r="O28" s="16">
        <f>Electives!B89</f>
        <v>1</v>
      </c>
      <c r="P28" s="107" t="str">
        <f>Electives!C89</f>
        <v>Memorize your Address</v>
      </c>
      <c r="Q28" s="16" t="str">
        <f>IF(Electives!F89&lt;&gt;"", Electives!F89, " ")</f>
        <v xml:space="preserve"> </v>
      </c>
    </row>
    <row r="29" spans="1:22" ht="12.75" customHeight="1">
      <c r="A29" s="115" t="str">
        <f>N37</f>
        <v>Tiger Tag</v>
      </c>
      <c r="B29" s="16" t="str">
        <f>Electives!F104</f>
        <v/>
      </c>
      <c r="D29" s="344" t="str">
        <f>Achievements!B35</f>
        <v>Tiger Bites</v>
      </c>
      <c r="E29" s="344"/>
      <c r="F29" s="344"/>
      <c r="G29" s="344"/>
      <c r="I29" s="343"/>
      <c r="J29" s="16">
        <f>Electives!B35</f>
        <v>2</v>
      </c>
      <c r="K29" s="140" t="str">
        <f>Electives!C35</f>
        <v>Importance of buddies and play game</v>
      </c>
      <c r="L29" s="16" t="str">
        <f>IF(Electives!F35&lt;&gt;"", Electives!F35, " ")</f>
        <v xml:space="preserve"> </v>
      </c>
      <c r="N29" s="343"/>
      <c r="O29" s="16">
        <f>Electives!B90</f>
        <v>2</v>
      </c>
      <c r="P29" s="109" t="str">
        <f>Electives!C90</f>
        <v>Memorize an emergency contact's phone #</v>
      </c>
      <c r="Q29" s="16" t="str">
        <f>IF(Electives!F90&lt;&gt;"", Electives!F90, " ")</f>
        <v xml:space="preserve"> </v>
      </c>
    </row>
    <row r="30" spans="1:22" ht="12.75" customHeight="1">
      <c r="A30" s="115" t="str">
        <f>N42</f>
        <v>Tiger Tales</v>
      </c>
      <c r="B30" s="16" t="str">
        <f>Electives!F113</f>
        <v xml:space="preserve"> </v>
      </c>
      <c r="D30" s="347" t="str">
        <f>Achievements!E35</f>
        <v>(do 1-2 and two of 3-6)</v>
      </c>
      <c r="E30" s="16">
        <f>Achievements!B36</f>
        <v>1</v>
      </c>
      <c r="F30" s="105" t="str">
        <f>Achievements!C36</f>
        <v>Identify good and bad food choices</v>
      </c>
      <c r="G30" s="16" t="str">
        <f>IF(Achievements!F36&lt;&gt;"", Achievements!F36, " ")</f>
        <v xml:space="preserve"> </v>
      </c>
      <c r="I30" s="343"/>
      <c r="J30" s="16">
        <f>Electives!B36</f>
        <v>3</v>
      </c>
      <c r="K30" s="140" t="str">
        <f>Electives!C36</f>
        <v>Help someone into the water</v>
      </c>
      <c r="L30" s="16" t="str">
        <f>IF(Electives!F36&lt;&gt;"", Electives!F36, " ")</f>
        <v xml:space="preserve"> </v>
      </c>
      <c r="N30" s="343"/>
      <c r="O30" s="16">
        <f>Electives!B91</f>
        <v>3</v>
      </c>
      <c r="P30" s="107" t="str">
        <f>Electives!C91</f>
        <v>Take 911 safety quiz</v>
      </c>
      <c r="Q30" s="16" t="str">
        <f>IF(Electives!F91&lt;&gt;"", Electives!F91, " ")</f>
        <v xml:space="preserve"> </v>
      </c>
      <c r="S30" s="329" t="s">
        <v>419</v>
      </c>
      <c r="T30" s="329"/>
      <c r="U30" s="329"/>
      <c r="V30" s="329"/>
    </row>
    <row r="31" spans="1:22">
      <c r="A31" s="112" t="str">
        <f>N50</f>
        <v>Tiger Theater</v>
      </c>
      <c r="B31" s="16" t="str">
        <f>Electives!F120</f>
        <v xml:space="preserve"> </v>
      </c>
      <c r="D31" s="347"/>
      <c r="E31" s="16">
        <f>Achievements!B37</f>
        <v>2</v>
      </c>
      <c r="F31" s="105" t="str">
        <f>Achievements!C37</f>
        <v>Keep yourself and area clean</v>
      </c>
      <c r="G31" s="16" t="str">
        <f>IF(Achievements!F37&lt;&gt;"", Achievements!F37, " ")</f>
        <v xml:space="preserve"> </v>
      </c>
      <c r="I31" s="343"/>
      <c r="J31" s="16">
        <f>Electives!B37</f>
        <v>4</v>
      </c>
      <c r="K31" s="147" t="str">
        <f>Electives!C37</f>
        <v>Blow your breath under water and do a glide</v>
      </c>
      <c r="L31" s="16" t="str">
        <f>IF(Electives!F37&lt;&gt;"", Electives!F37, " ")</f>
        <v xml:space="preserve"> </v>
      </c>
      <c r="N31" s="343"/>
      <c r="O31" s="16">
        <f>Electives!B92</f>
        <v>4</v>
      </c>
      <c r="P31" s="107" t="str">
        <f>Electives!C92</f>
        <v>Show "Stop Drop and Roll"</v>
      </c>
      <c r="Q31" s="16" t="str">
        <f>IF(Electives!F92&lt;&gt;"", Electives!F92, " ")</f>
        <v xml:space="preserve"> </v>
      </c>
      <c r="S31" s="329"/>
      <c r="T31" s="329"/>
      <c r="U31" s="329"/>
      <c r="V31" s="329"/>
    </row>
    <row r="32" spans="1:22">
      <c r="A32" s="2"/>
      <c r="B32" s="15"/>
      <c r="D32" s="347"/>
      <c r="E32" s="16">
        <f>Achievements!B38</f>
        <v>3</v>
      </c>
      <c r="F32" s="142" t="str">
        <f>Achievements!C38</f>
        <v>Show difference between fruit and veggie</v>
      </c>
      <c r="G32" s="16" t="str">
        <f>IF(Achievements!F38&lt;&gt;"", Achievements!F38, " ")</f>
        <v xml:space="preserve"> </v>
      </c>
      <c r="I32" s="343"/>
      <c r="J32" s="16">
        <f>Electives!B38</f>
        <v>5</v>
      </c>
      <c r="K32" s="140" t="str">
        <f>Electives!C38</f>
        <v>Identify five different kinds of boats</v>
      </c>
      <c r="L32" s="16" t="str">
        <f>IF(Electives!F38&lt;&gt;"", Electives!F38, " ")</f>
        <v xml:space="preserve"> </v>
      </c>
      <c r="N32" s="343"/>
      <c r="O32" s="16">
        <f>Electives!B93</f>
        <v>5</v>
      </c>
      <c r="P32" s="107" t="str">
        <f>Electives!C93</f>
        <v>Show rolling someone in a blanket</v>
      </c>
      <c r="Q32" s="16" t="str">
        <f>IF(Electives!F93&lt;&gt;"", Electives!F93, " ")</f>
        <v xml:space="preserve"> </v>
      </c>
      <c r="S32" s="10"/>
      <c r="T32" s="178" t="str">
        <f>'Shooting Sports'!C5</f>
        <v>BB Gun: Level 1</v>
      </c>
      <c r="U32" s="10"/>
      <c r="V32" s="10"/>
    </row>
    <row r="33" spans="1:22" ht="12.75" customHeight="1">
      <c r="A33" s="2"/>
      <c r="B33" s="15"/>
      <c r="D33" s="347"/>
      <c r="E33" s="16">
        <f>Achievements!B39</f>
        <v>4</v>
      </c>
      <c r="F33" s="105" t="str">
        <f>Achievements!C39</f>
        <v>Help your family at a meal for a week</v>
      </c>
      <c r="G33" s="16" t="str">
        <f>IF(Achievements!F39&lt;&gt;"", Achievements!F39, " ")</f>
        <v xml:space="preserve"> </v>
      </c>
      <c r="I33" s="343"/>
      <c r="J33" s="16">
        <f>Electives!B39</f>
        <v>6</v>
      </c>
      <c r="K33" s="140" t="str">
        <f>Electives!C39</f>
        <v>Build a boat from recycled materials</v>
      </c>
      <c r="L33" s="16" t="str">
        <f>IF(Electives!F39&lt;&gt;"", Electives!F39, " ")</f>
        <v xml:space="preserve"> </v>
      </c>
      <c r="N33" s="343"/>
      <c r="O33" s="16">
        <f>Electives!B94</f>
        <v>6</v>
      </c>
      <c r="P33" s="107" t="str">
        <f>Electives!C94</f>
        <v>Make a fire escape map</v>
      </c>
      <c r="Q33" s="16" t="str">
        <f>IF(Electives!F94&lt;&gt;"", Electives!F94, " ")</f>
        <v xml:space="preserve"> </v>
      </c>
      <c r="S33" s="148">
        <f>'Shooting Sports'!B6</f>
        <v>1</v>
      </c>
      <c r="T33" s="148" t="str">
        <f>'Shooting Sports'!C6</f>
        <v>Explain what to do if you find gun</v>
      </c>
      <c r="U33" s="148"/>
      <c r="V33" s="148" t="str">
        <f>IF('Shooting Sports'!F6&lt;&gt;"", 'Shooting Sports'!F6, "")</f>
        <v/>
      </c>
    </row>
    <row r="34" spans="1:22" ht="12.75" customHeight="1">
      <c r="A34" s="2"/>
      <c r="B34" s="15"/>
      <c r="D34" s="347"/>
      <c r="E34" s="16">
        <f>Achievements!B40</f>
        <v>5</v>
      </c>
      <c r="F34" s="143" t="str">
        <f>Achievements!C40</f>
        <v>Use manners while eating with your fingers</v>
      </c>
      <c r="G34" s="16" t="str">
        <f>IF(Achievements!F40&lt;&gt;"", Achievements!F40, " ")</f>
        <v xml:space="preserve"> </v>
      </c>
      <c r="I34" s="343"/>
      <c r="J34" s="16">
        <f>Electives!B40</f>
        <v>7</v>
      </c>
      <c r="K34" s="146" t="str">
        <f>Electives!C40</f>
        <v>Show you can wear a life jacket properly</v>
      </c>
      <c r="L34" s="16" t="str">
        <f>IF(Electives!F40&lt;&gt;"", Electives!F40, " ")</f>
        <v xml:space="preserve"> </v>
      </c>
      <c r="N34" s="343"/>
      <c r="O34" s="16">
        <f>Electives!B95</f>
        <v>7</v>
      </c>
      <c r="P34" s="108" t="str">
        <f>Electives!C95</f>
        <v>Explain fire escape map and do fire drill</v>
      </c>
      <c r="Q34" s="16" t="str">
        <f>IF(Electives!F95&lt;&gt;"", Electives!F95, " ")</f>
        <v xml:space="preserve"> </v>
      </c>
      <c r="S34" s="148">
        <f>'Shooting Sports'!B7</f>
        <v>2</v>
      </c>
      <c r="T34" s="148" t="str">
        <f>'Shooting Sports'!C7</f>
        <v>Load, fire, secure gun and safety mech.</v>
      </c>
      <c r="U34" s="148"/>
      <c r="V34" s="148" t="str">
        <f>IF('Shooting Sports'!F7&lt;&gt;"", 'Shooting Sports'!F7, "")</f>
        <v/>
      </c>
    </row>
    <row r="35" spans="1:22">
      <c r="A35" s="88" t="s">
        <v>92</v>
      </c>
      <c r="B35" s="119"/>
      <c r="D35" s="347"/>
      <c r="E35" s="16">
        <f>Achievements!B41</f>
        <v>6</v>
      </c>
      <c r="F35" s="105" t="str">
        <f>Achievements!C41</f>
        <v>Make a good snack choice for den</v>
      </c>
      <c r="G35" s="16" t="str">
        <f>IF(Achievements!F41&lt;&gt;"", Achievements!F41, " ")</f>
        <v xml:space="preserve"> </v>
      </c>
      <c r="I35" s="338" t="str">
        <f>Electives!B42</f>
        <v>Good Knights</v>
      </c>
      <c r="J35" s="338"/>
      <c r="K35" s="338"/>
      <c r="L35" s="338"/>
      <c r="N35" s="343"/>
      <c r="O35" s="16">
        <f>Electives!B96</f>
        <v>8</v>
      </c>
      <c r="P35" s="144" t="str">
        <f>Electives!C96</f>
        <v>Find and check batteries in smoke detectors</v>
      </c>
      <c r="Q35" s="16" t="str">
        <f>IF(Electives!F96&lt;&gt;"", Electives!F96, " ")</f>
        <v xml:space="preserve"> </v>
      </c>
      <c r="S35" s="148">
        <f>'Shooting Sports'!B8</f>
        <v>3</v>
      </c>
      <c r="T35" s="148" t="str">
        <f>'Shooting Sports'!C8</f>
        <v>Demonstrate good shooting techniques</v>
      </c>
      <c r="U35" s="148"/>
      <c r="V35" s="148" t="str">
        <f>IF('Shooting Sports'!F8&lt;&gt;"", 'Shooting Sports'!F8, "")</f>
        <v/>
      </c>
    </row>
    <row r="36" spans="1:22" ht="12.75" customHeight="1">
      <c r="A36" s="89" t="s">
        <v>93</v>
      </c>
      <c r="B36" s="120"/>
      <c r="D36" s="344" t="str">
        <f>Achievements!B43</f>
        <v>Tigers in the Wild</v>
      </c>
      <c r="E36" s="344"/>
      <c r="F36" s="344"/>
      <c r="G36" s="344"/>
      <c r="I36" s="347" t="str">
        <f>Electives!E42</f>
        <v>(do 1-2 and two of 3-6)</v>
      </c>
      <c r="J36" s="16">
        <f>Electives!B43</f>
        <v>1</v>
      </c>
      <c r="K36" s="107" t="str">
        <f>Electives!C43</f>
        <v>Explain one point of the Scout Law</v>
      </c>
      <c r="L36" s="16" t="str">
        <f>IF(Electives!F43&lt;&gt;"", Electives!F43, " ")</f>
        <v xml:space="preserve"> </v>
      </c>
      <c r="N36" s="343"/>
      <c r="O36" s="16">
        <f>Electives!B97</f>
        <v>9</v>
      </c>
      <c r="P36" s="107" t="str">
        <f>Electives!C97</f>
        <v>Visit with an emergency responder</v>
      </c>
      <c r="Q36" s="16" t="str">
        <f>IF(Electives!F97&lt;&gt;"", Electives!F97, " ")</f>
        <v xml:space="preserve"> </v>
      </c>
      <c r="S36" s="148">
        <f>'Shooting Sports'!B9</f>
        <v>4</v>
      </c>
      <c r="T36" s="148" t="str">
        <f>'Shooting Sports'!C9</f>
        <v>Show how to put away and store gun</v>
      </c>
      <c r="U36" s="148"/>
      <c r="V36" s="148" t="str">
        <f>IF('Shooting Sports'!F9&lt;&gt;"", 'Shooting Sports'!F9, "")</f>
        <v/>
      </c>
    </row>
    <row r="37" spans="1:22" ht="12.75" customHeight="1">
      <c r="A37" s="89" t="s">
        <v>334</v>
      </c>
      <c r="B37" s="120"/>
      <c r="D37" s="343" t="str">
        <f>Achievements!E43</f>
        <v>(do 1-3 and one of 4-7)</v>
      </c>
      <c r="E37" s="16">
        <f>Achievements!B44</f>
        <v>1</v>
      </c>
      <c r="F37" s="142" t="str">
        <f>Achievements!C44</f>
        <v>Collect the CS Six Essentials for a hike</v>
      </c>
      <c r="G37" s="16" t="str">
        <f>IF(Achievements!F44&lt;&gt;"", Achievements!F44, " ")</f>
        <v xml:space="preserve"> </v>
      </c>
      <c r="I37" s="347"/>
      <c r="J37" s="16">
        <f>Electives!B44</f>
        <v>2</v>
      </c>
      <c r="K37" s="107" t="str">
        <f>Electives!C44</f>
        <v>Make a code of conduct for your den</v>
      </c>
      <c r="L37" s="16" t="str">
        <f>IF(Electives!F44&lt;&gt;"", Electives!F44, " ")</f>
        <v xml:space="preserve"> </v>
      </c>
      <c r="N37" s="344" t="str">
        <f>Electives!B99</f>
        <v>Tiger Tag</v>
      </c>
      <c r="O37" s="344"/>
      <c r="P37" s="344"/>
      <c r="Q37" s="344"/>
      <c r="S37" s="179"/>
      <c r="T37" s="178" t="str">
        <f>'Shooting Sports'!C11</f>
        <v>BB Gun: Level 2</v>
      </c>
      <c r="U37" s="179"/>
      <c r="V37" s="179" t="str">
        <f>IF('Shooting Sports'!F11&lt;&gt;"", 'Shooting Sports'!F11, "")</f>
        <v/>
      </c>
    </row>
    <row r="38" spans="1:22" ht="12.75" customHeight="1">
      <c r="A38" s="90" t="s">
        <v>94</v>
      </c>
      <c r="B38" s="121"/>
      <c r="D38" s="343"/>
      <c r="E38" s="16">
        <f>Achievements!B45</f>
        <v>2</v>
      </c>
      <c r="F38" s="105" t="str">
        <f>Achievements!C45</f>
        <v>Go for a hike and carry your own gear</v>
      </c>
      <c r="G38" s="16" t="str">
        <f>IF(Achievements!F45&lt;&gt;"", Achievements!F45, " ")</f>
        <v xml:space="preserve"> </v>
      </c>
      <c r="I38" s="347"/>
      <c r="J38" s="16">
        <f>Electives!B45</f>
        <v>3</v>
      </c>
      <c r="K38" s="107" t="str">
        <f>Electives!C45</f>
        <v>Create a den and a personal shield</v>
      </c>
      <c r="L38" s="16" t="str">
        <f>IF(Electives!F45&lt;&gt;"", Electives!F45, " ")</f>
        <v xml:space="preserve"> </v>
      </c>
      <c r="N38" s="332" t="str">
        <f>Electives!E99</f>
        <v>(do 1-2 and one of 3-4)</v>
      </c>
      <c r="O38" s="16">
        <f>Electives!B100</f>
        <v>1</v>
      </c>
      <c r="P38" s="107" t="str">
        <f>Electives!C100</f>
        <v>Tell den about active game</v>
      </c>
      <c r="Q38" s="16" t="str">
        <f>IF(Electives!F100&lt;&gt;"", Electives!F100, " ")</f>
        <v xml:space="preserve"> </v>
      </c>
      <c r="S38" s="148">
        <f>'Shooting Sports'!B12</f>
        <v>1</v>
      </c>
      <c r="T38" s="148" t="str">
        <f>'Shooting Sports'!C12</f>
        <v>Earn the Level 1 Emblem for BB Gun</v>
      </c>
      <c r="U38" s="148"/>
      <c r="V38" s="148" t="str">
        <f>IF('Shooting Sports'!F12&lt;&gt;"", 'Shooting Sports'!F12, "")</f>
        <v/>
      </c>
    </row>
    <row r="39" spans="1:22" ht="12.75" customHeight="1">
      <c r="A39" s="2"/>
      <c r="B39" s="15"/>
      <c r="D39" s="343"/>
      <c r="E39" s="16" t="str">
        <f>Achievements!B46</f>
        <v>3a</v>
      </c>
      <c r="F39" s="105" t="str">
        <f>Achievements!C46</f>
        <v>Talk about being clean in outdoors</v>
      </c>
      <c r="G39" s="16" t="str">
        <f>IF(Achievements!F46&lt;&gt;"", Achievements!F46, " ")</f>
        <v xml:space="preserve"> </v>
      </c>
      <c r="I39" s="347"/>
      <c r="J39" s="16">
        <f>Electives!B46</f>
        <v>4</v>
      </c>
      <c r="K39" s="110" t="str">
        <f>Electives!C46</f>
        <v>Build a castle out of recycled materials</v>
      </c>
      <c r="L39" s="16" t="str">
        <f>IF(Electives!F46&lt;&gt;"", Electives!F46, " ")</f>
        <v xml:space="preserve"> </v>
      </c>
      <c r="N39" s="333"/>
      <c r="O39" s="16">
        <f>Electives!B101</f>
        <v>2</v>
      </c>
      <c r="P39" s="108" t="str">
        <f>Electives!C101</f>
        <v>Play two games with den.  Discuss</v>
      </c>
      <c r="Q39" s="16" t="str">
        <f>IF(Electives!F101&lt;&gt;"", Electives!F101, " ")</f>
        <v xml:space="preserve"> </v>
      </c>
      <c r="S39" s="148" t="str">
        <f>'Shooting Sports'!B13</f>
        <v>S1</v>
      </c>
      <c r="T39" s="148" t="str">
        <f>'Shooting Sports'!C13</f>
        <v>Demonstrate one shooting position</v>
      </c>
      <c r="U39" s="148"/>
      <c r="V39" s="148" t="str">
        <f>IF('Shooting Sports'!F13&lt;&gt;"", 'Shooting Sports'!F13, "")</f>
        <v/>
      </c>
    </row>
    <row r="40" spans="1:22">
      <c r="D40" s="343"/>
      <c r="E40" s="16" t="str">
        <f>Achievements!B47</f>
        <v>3b</v>
      </c>
      <c r="F40" s="105" t="str">
        <f>Achievements!C47</f>
        <v>Discuss "trash your trash"</v>
      </c>
      <c r="G40" s="16" t="str">
        <f>IF(Achievements!F47&lt;&gt;"", Achievements!F47, " ")</f>
        <v xml:space="preserve"> </v>
      </c>
      <c r="I40" s="347"/>
      <c r="J40" s="16">
        <f>Electives!B47</f>
        <v>5</v>
      </c>
      <c r="K40" s="107" t="str">
        <f>Electives!C47</f>
        <v>Design a Tiger Knight obstacle course</v>
      </c>
      <c r="L40" s="16" t="str">
        <f>IF(Electives!F47&lt;&gt;"", Electives!F47, " ")</f>
        <v xml:space="preserve"> </v>
      </c>
      <c r="N40" s="333"/>
      <c r="O40" s="16">
        <f>Electives!B102</f>
        <v>3</v>
      </c>
      <c r="P40" s="107" t="str">
        <f>Electives!C102</f>
        <v>Play a relay game with your den</v>
      </c>
      <c r="Q40" s="16" t="str">
        <f>IF(Electives!F102&lt;&gt;"", Electives!F102, " ")</f>
        <v xml:space="preserve"> </v>
      </c>
      <c r="S40" s="148" t="str">
        <f>'Shooting Sports'!B14</f>
        <v>S2</v>
      </c>
      <c r="T40" s="148" t="str">
        <f>'Shooting Sports'!C14</f>
        <v>Fire 5 BBs in 2 volleys at the Tiger target</v>
      </c>
      <c r="U40" s="148"/>
      <c r="V40" s="148" t="str">
        <f>IF('Shooting Sports'!F14&lt;&gt;"", 'Shooting Sports'!F14, "")</f>
        <v/>
      </c>
    </row>
    <row r="41" spans="1:22">
      <c r="D41" s="343"/>
      <c r="E41" s="16" t="str">
        <f>Achievements!B48</f>
        <v>3c</v>
      </c>
      <c r="F41" s="142" t="str">
        <f>Achievements!C48</f>
        <v>Apply Outdoor Code and Leave no Trace</v>
      </c>
      <c r="G41" s="16" t="str">
        <f>IF(Achievements!F48&lt;&gt;"", Achievements!F48, " ")</f>
        <v xml:space="preserve"> </v>
      </c>
      <c r="I41" s="347"/>
      <c r="J41" s="16">
        <f>Electives!B48</f>
        <v>6</v>
      </c>
      <c r="K41" s="107" t="str">
        <f>Electives!C48</f>
        <v>Participate in a service project</v>
      </c>
      <c r="L41" s="16" t="str">
        <f>IF(Electives!F48&lt;&gt;"", Electives!F48, " ")</f>
        <v xml:space="preserve"> </v>
      </c>
      <c r="N41" s="334"/>
      <c r="O41" s="16">
        <f>Electives!B103</f>
        <v>4</v>
      </c>
      <c r="P41" s="108" t="str">
        <f>Electives!C103</f>
        <v>Choose an outdoor game with you den</v>
      </c>
      <c r="Q41" s="16" t="str">
        <f>IF(Electives!F103&lt;&gt;"", Electives!F103, " ")</f>
        <v xml:space="preserve"> </v>
      </c>
      <c r="S41" s="148" t="str">
        <f>'Shooting Sports'!B15</f>
        <v>S3</v>
      </c>
      <c r="T41" s="148" t="str">
        <f>'Shooting Sports'!C15</f>
        <v>Demonstrate/Explain range commands</v>
      </c>
      <c r="U41" s="148"/>
      <c r="V41" s="148" t="str">
        <f>IF('Shooting Sports'!F15&lt;&gt;"", 'Shooting Sports'!F15, "")</f>
        <v/>
      </c>
    </row>
    <row r="42" spans="1:22" ht="12.75" customHeight="1">
      <c r="D42" s="343"/>
      <c r="E42" s="16">
        <f>Achievements!B49</f>
        <v>4</v>
      </c>
      <c r="F42" s="105" t="str">
        <f>Achievements!C49</f>
        <v>Find plant/animal signs on a hike</v>
      </c>
      <c r="G42" s="16" t="str">
        <f>IF(Achievements!F49&lt;&gt;"", Achievements!F49, " ")</f>
        <v xml:space="preserve"> </v>
      </c>
      <c r="I42" s="338" t="str">
        <f>Electives!B50</f>
        <v>Rolling Tigers</v>
      </c>
      <c r="J42" s="338"/>
      <c r="K42" s="338"/>
      <c r="L42" s="338"/>
      <c r="N42" s="344" t="str">
        <f>Electives!B105</f>
        <v>Tiger Tales</v>
      </c>
      <c r="O42" s="344"/>
      <c r="P42" s="344"/>
      <c r="Q42" s="344"/>
      <c r="S42" s="179"/>
      <c r="T42" s="178" t="str">
        <f>'Shooting Sports'!C17</f>
        <v>Archery: Level 1</v>
      </c>
      <c r="U42" s="179"/>
      <c r="V42" s="179" t="str">
        <f>IF('Shooting Sports'!F17&lt;&gt;"", 'Shooting Sports'!F17, "")</f>
        <v/>
      </c>
    </row>
    <row r="43" spans="1:22" ht="12.75" customHeight="1">
      <c r="D43" s="343"/>
      <c r="E43" s="16">
        <f>Achievements!B50</f>
        <v>5</v>
      </c>
      <c r="F43" s="105" t="str">
        <f>Achievements!C50</f>
        <v>Participate in campfire</v>
      </c>
      <c r="G43" s="16" t="str">
        <f>IF(Achievements!F50&lt;&gt;"", Achievements!F50, " ")</f>
        <v xml:space="preserve"> </v>
      </c>
      <c r="I43" s="343" t="str">
        <f>Electives!E50</f>
        <v>(do 1-3 and two of 4-9)</v>
      </c>
      <c r="J43" s="16">
        <f>Electives!B51</f>
        <v>1</v>
      </c>
      <c r="K43" s="140" t="str">
        <f>Electives!C51</f>
        <v>Demonstrate proper safety gear</v>
      </c>
      <c r="L43" s="16" t="str">
        <f>IF(Electives!F51&lt;&gt;"", Electives!F51, " ")</f>
        <v xml:space="preserve"> </v>
      </c>
      <c r="N43" s="343" t="str">
        <f>Electives!E105</f>
        <v>(do four)</v>
      </c>
      <c r="O43" s="16">
        <f>Electives!B106</f>
        <v>1</v>
      </c>
      <c r="P43" s="107" t="str">
        <f>Electives!C106</f>
        <v>Create a tall tale with your den</v>
      </c>
      <c r="Q43" s="16" t="str">
        <f>IF(Electives!F106&lt;&gt;"", Electives!F106, " ")</f>
        <v xml:space="preserve"> </v>
      </c>
      <c r="S43" s="148">
        <f>'Shooting Sports'!B18</f>
        <v>1</v>
      </c>
      <c r="T43" s="148" t="str">
        <f>'Shooting Sports'!C18</f>
        <v>Follow archery range rules and whistles</v>
      </c>
      <c r="U43" s="148"/>
      <c r="V43" s="148" t="str">
        <f>IF('Shooting Sports'!F18&lt;&gt;"", 'Shooting Sports'!F18, "")</f>
        <v/>
      </c>
    </row>
    <row r="44" spans="1:22" ht="13.15" customHeight="1">
      <c r="A44" s="2"/>
      <c r="B44" s="15"/>
      <c r="D44" s="343"/>
      <c r="E44" s="16">
        <f>Achievements!B51</f>
        <v>6</v>
      </c>
      <c r="F44" s="105" t="str">
        <f>Achievements!C51</f>
        <v>Find two different trees and plants</v>
      </c>
      <c r="G44" s="16" t="str">
        <f>IF(Achievements!F51&lt;&gt;"", Achievements!F51, " ")</f>
        <v xml:space="preserve"> </v>
      </c>
      <c r="I44" s="343"/>
      <c r="J44" s="16">
        <f>Electives!B52</f>
        <v>2</v>
      </c>
      <c r="K44" s="140" t="str">
        <f>Electives!C52</f>
        <v>Learn and demonstrate bike safety</v>
      </c>
      <c r="L44" s="16" t="str">
        <f>IF(Electives!F52&lt;&gt;"", Electives!F52, " ")</f>
        <v xml:space="preserve"> </v>
      </c>
      <c r="N44" s="343"/>
      <c r="O44" s="16">
        <f>Electives!B107</f>
        <v>2</v>
      </c>
      <c r="P44" s="107" t="str">
        <f>Electives!C107</f>
        <v>Share your own tall tale</v>
      </c>
      <c r="Q44" s="16" t="str">
        <f>IF(Electives!F107&lt;&gt;"", Electives!F107, " ")</f>
        <v xml:space="preserve"> </v>
      </c>
      <c r="S44" s="148">
        <f>'Shooting Sports'!B19</f>
        <v>2</v>
      </c>
      <c r="T44" s="148" t="str">
        <f>'Shooting Sports'!C19</f>
        <v>Identify recurve and compound bow</v>
      </c>
      <c r="U44" s="148"/>
      <c r="V44" s="148" t="str">
        <f>IF('Shooting Sports'!F19&lt;&gt;"", 'Shooting Sports'!F19, "")</f>
        <v/>
      </c>
    </row>
    <row r="45" spans="1:22" ht="12.75" customHeight="1">
      <c r="A45" s="2"/>
      <c r="B45" s="15"/>
      <c r="D45" s="343"/>
      <c r="E45" s="16">
        <f>Achievements!B52</f>
        <v>7</v>
      </c>
      <c r="F45" s="105" t="str">
        <f>Achievements!C52</f>
        <v>Visit nature center/zoo/etc</v>
      </c>
      <c r="G45" s="16" t="str">
        <f>IF(Achievements!F52&lt;&gt;"", Achievements!F52, " ")</f>
        <v xml:space="preserve"> </v>
      </c>
      <c r="I45" s="343"/>
      <c r="J45" s="16">
        <f>Electives!B53</f>
        <v>3</v>
      </c>
      <c r="K45" s="140" t="str">
        <f>Electives!C53</f>
        <v>Demonstrate proper hand signals</v>
      </c>
      <c r="L45" s="16" t="str">
        <f>IF(Electives!F53&lt;&gt;"", Electives!F53, " ")</f>
        <v xml:space="preserve"> </v>
      </c>
      <c r="N45" s="343"/>
      <c r="O45" s="16">
        <f>Electives!B108</f>
        <v>3</v>
      </c>
      <c r="P45" s="107" t="str">
        <f>Electives!C108</f>
        <v>Read tall tale with adult partner</v>
      </c>
      <c r="Q45" s="16" t="str">
        <f>IF(Electives!F108&lt;&gt;"", Electives!F108, " ")</f>
        <v xml:space="preserve"> </v>
      </c>
      <c r="S45" s="148">
        <f>'Shooting Sports'!B20</f>
        <v>3</v>
      </c>
      <c r="T45" s="148" t="str">
        <f>'Shooting Sports'!C20</f>
        <v>Demonstrate arm/finger guards &amp; quiver</v>
      </c>
      <c r="U45" s="148"/>
      <c r="V45" s="148" t="str">
        <f>IF('Shooting Sports'!F20&lt;&gt;"", 'Shooting Sports'!F20, "")</f>
        <v/>
      </c>
    </row>
    <row r="46" spans="1:22">
      <c r="A46" s="2"/>
      <c r="B46" s="15"/>
      <c r="I46" s="343"/>
      <c r="J46" s="16">
        <f>Electives!B54</f>
        <v>4</v>
      </c>
      <c r="K46" s="140" t="str">
        <f>Electives!C54</f>
        <v>Do a safety check on your bicycle</v>
      </c>
      <c r="L46" s="16" t="str">
        <f>IF(Electives!F54&lt;&gt;"", Electives!F54, " ")</f>
        <v xml:space="preserve"> </v>
      </c>
      <c r="N46" s="343"/>
      <c r="O46" s="16">
        <f>Electives!B109</f>
        <v>4</v>
      </c>
      <c r="P46" s="110" t="str">
        <f>Electives!C109</f>
        <v>Share a piece of art from your tall tale</v>
      </c>
      <c r="Q46" s="16" t="str">
        <f>IF(Electives!F109&lt;&gt;"", Electives!F109, " ")</f>
        <v xml:space="preserve"> </v>
      </c>
      <c r="S46" s="148">
        <f>'Shooting Sports'!B21</f>
        <v>4</v>
      </c>
      <c r="T46" s="148" t="str">
        <f>'Shooting Sports'!C21</f>
        <v>Properly shoot a bow</v>
      </c>
      <c r="U46" s="148"/>
      <c r="V46" s="148" t="str">
        <f>IF('Shooting Sports'!F21&lt;&gt;"", 'Shooting Sports'!F21, "")</f>
        <v/>
      </c>
    </row>
    <row r="47" spans="1:22">
      <c r="A47" s="2"/>
      <c r="B47" s="15"/>
      <c r="I47" s="343"/>
      <c r="J47" s="16">
        <f>Electives!B55</f>
        <v>5</v>
      </c>
      <c r="K47" s="140" t="str">
        <f>Electives!C55</f>
        <v>Go on a bicycle hike</v>
      </c>
      <c r="L47" s="16" t="str">
        <f>IF(Electives!F55&lt;&gt;"", Electives!F55, " ")</f>
        <v xml:space="preserve"> </v>
      </c>
      <c r="N47" s="343"/>
      <c r="O47" s="16">
        <f>Electives!B110</f>
        <v>5</v>
      </c>
      <c r="P47" s="107" t="str">
        <f>Electives!C110</f>
        <v>Play a game from the past</v>
      </c>
      <c r="Q47" s="16" t="str">
        <f>IF(Electives!F110&lt;&gt;"", Electives!F110, " ")</f>
        <v xml:space="preserve"> </v>
      </c>
      <c r="S47" s="148">
        <f>'Shooting Sports'!B22</f>
        <v>5</v>
      </c>
      <c r="T47" s="148" t="str">
        <f>'Shooting Sports'!C22</f>
        <v>Safely retrieve arrows</v>
      </c>
      <c r="U47" s="148"/>
      <c r="V47" s="148" t="str">
        <f>IF('Shooting Sports'!F22&lt;&gt;"", 'Shooting Sports'!F22, "")</f>
        <v/>
      </c>
    </row>
    <row r="48" spans="1:22" ht="12.75" customHeight="1">
      <c r="I48" s="343"/>
      <c r="J48" s="16">
        <f>Electives!B56</f>
        <v>6</v>
      </c>
      <c r="K48" s="140" t="str">
        <f>Electives!C56</f>
        <v>Discuss two different kinds of bicycles</v>
      </c>
      <c r="L48" s="16" t="str">
        <f>IF(Electives!F56&lt;&gt;"", Electives!F56, " ")</f>
        <v xml:space="preserve"> </v>
      </c>
      <c r="N48" s="343"/>
      <c r="O48" s="16">
        <f>Electives!B111</f>
        <v>6</v>
      </c>
      <c r="P48" s="107" t="str">
        <f>Electives!C111</f>
        <v>Sing two folk songs</v>
      </c>
      <c r="Q48" s="16" t="str">
        <f>IF(Electives!F111&lt;&gt;"", Electives!F111, " ")</f>
        <v xml:space="preserve"> </v>
      </c>
      <c r="S48" s="179"/>
      <c r="T48" s="178" t="str">
        <f>'Shooting Sports'!C24</f>
        <v>Archery: Level 2</v>
      </c>
      <c r="U48" s="179"/>
      <c r="V48" s="179" t="str">
        <f>IF('Shooting Sports'!F24&lt;&gt;"", 'Shooting Sports'!F24, "")</f>
        <v/>
      </c>
    </row>
    <row r="49" spans="2:22" ht="12.75" customHeight="1">
      <c r="B49" s="139"/>
      <c r="I49" s="343"/>
      <c r="J49" s="16">
        <f>Electives!B57</f>
        <v>7</v>
      </c>
      <c r="K49" s="140" t="str">
        <f>Electives!C57</f>
        <v>Share about a famous cyclist</v>
      </c>
      <c r="L49" s="16" t="str">
        <f>IF(Electives!F57&lt;&gt;"", Electives!F57, " ")</f>
        <v xml:space="preserve"> </v>
      </c>
      <c r="N49" s="343"/>
      <c r="O49" s="16">
        <f>Electives!B112</f>
        <v>7</v>
      </c>
      <c r="P49" s="107" t="str">
        <f>Electives!C112</f>
        <v>Visit a historical museum or landmark</v>
      </c>
      <c r="Q49" s="16" t="str">
        <f>IF(Electives!F112&lt;&gt;"", Electives!F112, " ")</f>
        <v xml:space="preserve"> </v>
      </c>
      <c r="S49" s="148">
        <f>'Shooting Sports'!B25</f>
        <v>1</v>
      </c>
      <c r="T49" s="148" t="str">
        <f>'Shooting Sports'!C25</f>
        <v>Earn the Level 1 Emblem for Archery</v>
      </c>
      <c r="U49" s="148"/>
      <c r="V49" s="148" t="str">
        <f>IF('Shooting Sports'!F25&lt;&gt;"", 'Shooting Sports'!F25, "")</f>
        <v/>
      </c>
    </row>
    <row r="50" spans="2:22">
      <c r="B50" s="139"/>
      <c r="D50" s="139"/>
      <c r="E50" s="139"/>
      <c r="G50" s="139"/>
      <c r="I50" s="343"/>
      <c r="J50" s="16">
        <f>Electives!B58</f>
        <v>8</v>
      </c>
      <c r="K50" s="146" t="str">
        <f>Electives!C58</f>
        <v>Visit a police dept to learn about bike laws</v>
      </c>
      <c r="L50" s="16" t="str">
        <f>IF(Electives!F58&lt;&gt;"", Electives!F58, " ")</f>
        <v xml:space="preserve"> </v>
      </c>
      <c r="N50" s="344" t="str">
        <f>Electives!B114</f>
        <v>Tiger Theater</v>
      </c>
      <c r="O50" s="344"/>
      <c r="P50" s="344"/>
      <c r="Q50" s="344"/>
      <c r="S50" s="148" t="str">
        <f>'Shooting Sports'!B26</f>
        <v>S1</v>
      </c>
      <c r="T50" s="148" t="str">
        <f>'Shooting Sports'!C26</f>
        <v>Identify 3 arrow and 3 bow parts</v>
      </c>
      <c r="U50" s="148"/>
      <c r="V50" s="148" t="str">
        <f>IF('Shooting Sports'!F26&lt;&gt;"", 'Shooting Sports'!F26, "")</f>
        <v/>
      </c>
    </row>
    <row r="51" spans="2:22">
      <c r="B51" s="139"/>
      <c r="D51" s="139"/>
      <c r="E51" s="139"/>
      <c r="G51" s="139"/>
      <c r="I51" s="343"/>
      <c r="J51" s="16">
        <f>Electives!B59</f>
        <v>9</v>
      </c>
      <c r="K51" s="140" t="str">
        <f>Electives!C59</f>
        <v>Identify two jobs that use bicycles</v>
      </c>
      <c r="L51" s="16" t="str">
        <f>IF(Electives!F59&lt;&gt;"", Electives!F59, " ")</f>
        <v xml:space="preserve"> </v>
      </c>
      <c r="N51" s="343" t="str">
        <f>Electives!E114</f>
        <v>(do four)</v>
      </c>
      <c r="O51" s="16">
        <f>Electives!B115</f>
        <v>1</v>
      </c>
      <c r="P51" s="107" t="str">
        <f>Electives!C115</f>
        <v>Discuss types of theater</v>
      </c>
      <c r="Q51" s="16" t="str">
        <f>IF(Electives!F115&lt;&gt;"", Electives!F115, " ")</f>
        <v xml:space="preserve"> </v>
      </c>
      <c r="S51" s="148" t="str">
        <f>'Shooting Sports'!B27</f>
        <v>S2</v>
      </c>
      <c r="T51" s="148" t="str">
        <f>'Shooting Sports'!C27</f>
        <v>Loose 3 arrows in 2 volleys</v>
      </c>
      <c r="U51" s="148"/>
      <c r="V51" s="148" t="str">
        <f>IF('Shooting Sports'!F27&lt;&gt;"", 'Shooting Sports'!F27, "")</f>
        <v/>
      </c>
    </row>
    <row r="52" spans="2:22">
      <c r="B52" s="139"/>
      <c r="D52" s="139"/>
      <c r="E52" s="139"/>
      <c r="G52" s="139"/>
      <c r="N52" s="343"/>
      <c r="O52" s="16">
        <f>Electives!B116</f>
        <v>2</v>
      </c>
      <c r="P52" s="107" t="str">
        <f>Electives!C116</f>
        <v>Play a game of one-word charades</v>
      </c>
      <c r="Q52" s="16" t="str">
        <f>IF(Electives!F116&lt;&gt;"", Electives!F116, " ")</f>
        <v xml:space="preserve"> </v>
      </c>
      <c r="S52" s="148" t="str">
        <f>'Shooting Sports'!B28</f>
        <v>S3</v>
      </c>
      <c r="T52" s="148" t="str">
        <f>'Shooting Sports'!C28</f>
        <v>Demonstrate/Explain range commands</v>
      </c>
      <c r="U52" s="148"/>
      <c r="V52" s="148" t="str">
        <f>IF('Shooting Sports'!F28&lt;&gt;"", 'Shooting Sports'!F28, "")</f>
        <v/>
      </c>
    </row>
    <row r="53" spans="2:22" ht="12.75" customHeight="1">
      <c r="B53" s="139"/>
      <c r="D53" s="139"/>
      <c r="E53" s="139"/>
      <c r="G53" s="139"/>
      <c r="N53" s="343"/>
      <c r="O53" s="16">
        <f>Electives!B117</f>
        <v>3</v>
      </c>
      <c r="P53" s="107" t="str">
        <f>Electives!C117</f>
        <v>Make a puppet</v>
      </c>
      <c r="Q53" s="16" t="str">
        <f>IF(Electives!F117&lt;&gt;"", Electives!F117, " ")</f>
        <v xml:space="preserve"> </v>
      </c>
      <c r="S53" s="179"/>
      <c r="T53" s="178" t="str">
        <f>'Shooting Sports'!C30</f>
        <v>Slingshot: Level 1</v>
      </c>
      <c r="U53" s="179"/>
      <c r="V53" s="179" t="str">
        <f>IF('Shooting Sports'!F30&lt;&gt;"", 'Shooting Sports'!F30, "")</f>
        <v/>
      </c>
    </row>
    <row r="54" spans="2:22" ht="13.15" customHeight="1">
      <c r="B54" s="139"/>
      <c r="D54" s="139"/>
      <c r="E54" s="139"/>
      <c r="G54" s="139"/>
      <c r="N54" s="343"/>
      <c r="O54" s="16">
        <f>Electives!B118</f>
        <v>4</v>
      </c>
      <c r="P54" s="107" t="str">
        <f>Electives!C118</f>
        <v>Perform a simple reader's theater</v>
      </c>
      <c r="Q54" s="16" t="str">
        <f>IF(Electives!F118&lt;&gt;"", Electives!F118, " ")</f>
        <v xml:space="preserve"> </v>
      </c>
      <c r="S54" s="148">
        <f>'Shooting Sports'!B31</f>
        <v>1</v>
      </c>
      <c r="T54" s="148" t="str">
        <f>'Shooting Sports'!C31</f>
        <v>Demonstrate good shooting techniques</v>
      </c>
      <c r="U54" s="148"/>
      <c r="V54" s="148" t="str">
        <f>IF('Shooting Sports'!F31&lt;&gt;"", 'Shooting Sports'!F31, "")</f>
        <v/>
      </c>
    </row>
    <row r="55" spans="2:22">
      <c r="B55" s="139"/>
      <c r="D55" s="139"/>
      <c r="E55" s="139"/>
      <c r="G55" s="139"/>
      <c r="N55" s="343"/>
      <c r="O55" s="16">
        <f>Electives!B119</f>
        <v>5</v>
      </c>
      <c r="P55" s="107" t="str">
        <f>Electives!C119</f>
        <v>Watch a play or attend a story time</v>
      </c>
      <c r="Q55" s="16" t="str">
        <f>IF(Electives!F119&lt;&gt;"", Electives!F119, " ")</f>
        <v xml:space="preserve"> </v>
      </c>
      <c r="S55" s="148">
        <f>'Shooting Sports'!B32</f>
        <v>2</v>
      </c>
      <c r="T55" s="148" t="str">
        <f>'Shooting Sports'!C32</f>
        <v>Explain parts of slingshot</v>
      </c>
      <c r="U55" s="148"/>
      <c r="V55" s="148" t="str">
        <f>IF('Shooting Sports'!F32&lt;&gt;"", 'Shooting Sports'!F32, "")</f>
        <v/>
      </c>
    </row>
    <row r="56" spans="2:22">
      <c r="B56" s="139"/>
      <c r="D56" s="139"/>
      <c r="E56" s="139"/>
      <c r="G56" s="139"/>
      <c r="S56" s="148">
        <f>'Shooting Sports'!B33</f>
        <v>3</v>
      </c>
      <c r="T56" s="148" t="str">
        <f>'Shooting Sports'!C33</f>
        <v>Explain types of ammo</v>
      </c>
      <c r="U56" s="148"/>
      <c r="V56" s="148" t="str">
        <f>IF('Shooting Sports'!F33&lt;&gt;"", 'Shooting Sports'!F33, "")</f>
        <v/>
      </c>
    </row>
    <row r="57" spans="2:22" ht="12.75" customHeight="1">
      <c r="B57" s="139"/>
      <c r="D57" s="139"/>
      <c r="E57" s="139"/>
      <c r="G57" s="139"/>
      <c r="S57" s="148">
        <f>'Shooting Sports'!B34</f>
        <v>4</v>
      </c>
      <c r="T57" s="148" t="str">
        <f>'Shooting Sports'!C34</f>
        <v>Explain types of targets</v>
      </c>
      <c r="U57" s="148"/>
      <c r="V57" s="148" t="str">
        <f>IF('Shooting Sports'!F34&lt;&gt;"", 'Shooting Sports'!F34, "")</f>
        <v/>
      </c>
    </row>
    <row r="58" spans="2:22" ht="12.75" customHeight="1">
      <c r="B58" s="139"/>
      <c r="D58" s="139"/>
      <c r="E58" s="139"/>
      <c r="G58" s="139"/>
      <c r="S58" s="179"/>
      <c r="T58" s="178" t="str">
        <f>'Shooting Sports'!C36</f>
        <v>Slingshot: Level 2</v>
      </c>
      <c r="U58" s="179"/>
      <c r="V58" s="179" t="str">
        <f>IF('Shooting Sports'!F36&lt;&gt;"", 'Shooting Sports'!F36, "")</f>
        <v/>
      </c>
    </row>
    <row r="59" spans="2:22">
      <c r="D59" s="139"/>
      <c r="E59" s="139"/>
      <c r="G59" s="139"/>
      <c r="S59" s="148">
        <f>'Shooting Sports'!B37</f>
        <v>1</v>
      </c>
      <c r="T59" s="148" t="str">
        <f>'Shooting Sports'!C37</f>
        <v>Earn the Level 1 Emblem for Slingshot</v>
      </c>
      <c r="U59" s="148"/>
      <c r="V59" s="148" t="str">
        <f>IF('Shooting Sports'!F37&lt;&gt;"", 'Shooting Sports'!F37, "")</f>
        <v/>
      </c>
    </row>
    <row r="60" spans="2:22">
      <c r="S60" s="148" t="str">
        <f>'Shooting Sports'!B38</f>
        <v>S1</v>
      </c>
      <c r="T60" s="148" t="str">
        <f>'Shooting Sports'!C38</f>
        <v>Fire 3 shots in 2 volleys at a target</v>
      </c>
      <c r="U60" s="148"/>
      <c r="V60" s="148" t="str">
        <f>IF('Shooting Sports'!F38&lt;&gt;"", 'Shooting Sports'!F38, "")</f>
        <v/>
      </c>
    </row>
    <row r="61" spans="2:22">
      <c r="S61" s="148" t="str">
        <f>'Shooting Sports'!B39</f>
        <v>S2</v>
      </c>
      <c r="T61" s="148" t="str">
        <f>'Shooting Sports'!C39</f>
        <v>Demonstrate/Explain range commands</v>
      </c>
      <c r="U61" s="148"/>
      <c r="V61" s="148" t="str">
        <f>IF('Shooting Sports'!F39&lt;&gt;"", 'Shooting Sports'!F39, "")</f>
        <v/>
      </c>
    </row>
    <row r="62" spans="2:22">
      <c r="S62" s="148" t="str">
        <f>'Shooting Sports'!B40</f>
        <v>S3</v>
      </c>
      <c r="T62" s="148" t="str">
        <f>'Shooting Sports'!C40</f>
        <v>Shoot with your off hand</v>
      </c>
      <c r="U62" s="148"/>
      <c r="V62" s="148" t="str">
        <f>IF('Shooting Sports'!F40&lt;&gt;"", 'Shooting Sports'!F40, "")</f>
        <v/>
      </c>
    </row>
    <row r="63" spans="2:22" ht="12.75" customHeight="1">
      <c r="B63" s="139"/>
    </row>
    <row r="64" spans="2:22" ht="12.75" customHeight="1">
      <c r="B64" s="139"/>
      <c r="D64" s="139"/>
      <c r="E64" s="139"/>
      <c r="G64" s="139"/>
    </row>
    <row r="65" spans="2:17">
      <c r="D65" s="139"/>
      <c r="E65" s="139"/>
      <c r="G65" s="139"/>
    </row>
    <row r="69" spans="2:17">
      <c r="J69" s="139"/>
      <c r="L69" s="139"/>
      <c r="O69" s="139"/>
      <c r="Q69" s="139"/>
    </row>
    <row r="70" spans="2:17" ht="12.75" customHeight="1">
      <c r="B70" s="139"/>
      <c r="J70" s="139"/>
      <c r="L70" s="139"/>
      <c r="O70" s="139"/>
      <c r="Q70" s="139"/>
    </row>
    <row r="71" spans="2:17" ht="12.75" customHeight="1">
      <c r="B71" s="139"/>
      <c r="D71" s="139"/>
      <c r="E71" s="139"/>
      <c r="G71" s="139"/>
      <c r="J71" s="139"/>
      <c r="L71" s="139"/>
      <c r="O71" s="139"/>
      <c r="Q71" s="139"/>
    </row>
    <row r="72" spans="2:17" ht="12.75" customHeight="1">
      <c r="B72" s="139"/>
      <c r="D72" s="139"/>
      <c r="E72" s="139"/>
      <c r="G72" s="139"/>
    </row>
    <row r="73" spans="2:17">
      <c r="D73" s="139"/>
      <c r="E73" s="139"/>
      <c r="G73" s="139"/>
    </row>
    <row r="76" spans="2:17">
      <c r="J76" s="139"/>
      <c r="L76" s="139"/>
      <c r="O76" s="139"/>
      <c r="Q76" s="139"/>
    </row>
    <row r="77" spans="2:17" ht="13.15" customHeight="1">
      <c r="B77" s="139"/>
    </row>
    <row r="78" spans="2:17">
      <c r="D78" s="139"/>
      <c r="E78" s="139"/>
      <c r="G78" s="139"/>
    </row>
    <row r="80" spans="2:17">
      <c r="J80" s="139"/>
      <c r="L80" s="139"/>
      <c r="O80" s="139"/>
      <c r="Q80" s="139"/>
    </row>
    <row r="81" spans="2:17" ht="12.75" customHeight="1">
      <c r="B81" s="139"/>
      <c r="J81" s="139"/>
      <c r="L81" s="139"/>
      <c r="O81" s="139"/>
      <c r="Q81" s="139"/>
    </row>
    <row r="82" spans="2:17" ht="12.75" customHeight="1">
      <c r="B82" s="139"/>
      <c r="D82" s="139"/>
      <c r="E82" s="139"/>
    </row>
    <row r="83" spans="2:17">
      <c r="D83" s="139"/>
      <c r="E83" s="139"/>
    </row>
    <row r="84" spans="2:17">
      <c r="J84" s="139"/>
      <c r="L84" s="139"/>
      <c r="O84" s="139"/>
      <c r="Q84" s="139"/>
    </row>
    <row r="85" spans="2:17">
      <c r="B85" s="139"/>
      <c r="J85" s="139"/>
      <c r="L85" s="139"/>
      <c r="O85" s="139"/>
      <c r="Q85" s="139"/>
    </row>
    <row r="86" spans="2:17">
      <c r="B86" s="139"/>
      <c r="D86" s="139"/>
      <c r="E86" s="139"/>
      <c r="G86" s="141" t="str">
        <f>IF(Achievements!F91&lt;&gt;"", Achievements!F91, " ")</f>
        <v xml:space="preserve"> </v>
      </c>
      <c r="J86" s="139"/>
      <c r="L86" s="139"/>
      <c r="O86" s="139"/>
      <c r="Q86" s="139"/>
    </row>
    <row r="87" spans="2:17" ht="13.15" customHeight="1">
      <c r="B87" s="139"/>
      <c r="D87" s="139"/>
      <c r="E87" s="139"/>
      <c r="G87" s="141" t="str">
        <f>IF(Achievements!F92&lt;&gt;"", Achievements!F92, " ")</f>
        <v xml:space="preserve"> </v>
      </c>
      <c r="J87" s="139"/>
      <c r="L87" s="139"/>
      <c r="O87" s="139"/>
      <c r="Q87" s="139"/>
    </row>
    <row r="88" spans="2:17" ht="12.75" customHeight="1">
      <c r="B88" s="139"/>
      <c r="D88" s="139"/>
      <c r="E88" s="139"/>
      <c r="J88" s="139"/>
      <c r="L88" s="139"/>
      <c r="O88" s="139"/>
      <c r="Q88" s="139"/>
    </row>
    <row r="89" spans="2:17" ht="12.75" customHeight="1">
      <c r="B89" s="139"/>
      <c r="D89" s="139"/>
      <c r="E89" s="139"/>
    </row>
    <row r="90" spans="2:17">
      <c r="D90" s="139"/>
      <c r="E90" s="139"/>
    </row>
    <row r="93" spans="2:17">
      <c r="J93" s="139"/>
      <c r="L93" s="139"/>
      <c r="O93" s="139"/>
      <c r="Q93" s="139"/>
    </row>
    <row r="94" spans="2:17" ht="13.15" customHeight="1">
      <c r="B94" s="139"/>
    </row>
    <row r="95" spans="2:17">
      <c r="D95" s="139"/>
      <c r="E95" s="139"/>
    </row>
    <row r="101" spans="2:17">
      <c r="J101" s="139"/>
      <c r="L101" s="139"/>
      <c r="O101" s="139"/>
      <c r="Q101" s="139"/>
    </row>
    <row r="102" spans="2:17" ht="13.15" customHeight="1">
      <c r="B102" s="139"/>
    </row>
    <row r="103" spans="2:17">
      <c r="D103" s="139"/>
      <c r="E103" s="139"/>
      <c r="G103" s="139"/>
    </row>
    <row r="106" spans="2:17">
      <c r="J106" s="139"/>
      <c r="K106" s="106"/>
      <c r="L106" s="139"/>
      <c r="O106" s="139"/>
      <c r="Q106" s="139"/>
    </row>
    <row r="107" spans="2:17">
      <c r="B107" s="139"/>
      <c r="J107" s="139"/>
      <c r="K107" s="106"/>
      <c r="L107" s="139"/>
      <c r="O107" s="139"/>
      <c r="Q107" s="139"/>
    </row>
    <row r="108" spans="2:17">
      <c r="B108" s="139"/>
      <c r="D108" s="139"/>
      <c r="E108" s="139"/>
      <c r="G108" s="139"/>
      <c r="J108" s="139"/>
      <c r="K108" s="106"/>
      <c r="L108" s="139"/>
      <c r="O108" s="139"/>
      <c r="Q108" s="139"/>
    </row>
    <row r="109" spans="2:17">
      <c r="B109" s="139"/>
      <c r="D109" s="139"/>
      <c r="E109" s="139"/>
      <c r="G109" s="139"/>
      <c r="J109" s="139"/>
      <c r="K109" s="106"/>
      <c r="L109" s="139"/>
      <c r="O109" s="139"/>
      <c r="Q109" s="139"/>
    </row>
    <row r="110" spans="2:17">
      <c r="B110" s="139"/>
      <c r="D110" s="139"/>
      <c r="E110" s="139"/>
      <c r="G110" s="139"/>
      <c r="J110" s="139"/>
      <c r="K110" s="106"/>
      <c r="L110" s="139"/>
      <c r="O110" s="139"/>
      <c r="Q110" s="139"/>
    </row>
    <row r="111" spans="2:17">
      <c r="B111" s="139"/>
      <c r="D111" s="139"/>
      <c r="E111" s="139"/>
      <c r="G111" s="139"/>
      <c r="J111" s="139"/>
      <c r="K111" s="106"/>
      <c r="L111" s="139"/>
      <c r="O111" s="139"/>
      <c r="Q111" s="139"/>
    </row>
    <row r="112" spans="2:17">
      <c r="B112" s="139"/>
      <c r="D112" s="139"/>
      <c r="E112" s="139"/>
      <c r="G112" s="139"/>
      <c r="J112" s="139"/>
      <c r="K112" s="106"/>
      <c r="L112" s="139"/>
      <c r="O112" s="139"/>
      <c r="Q112" s="139"/>
    </row>
    <row r="113" spans="2:17">
      <c r="B113" s="139"/>
      <c r="D113" s="139"/>
      <c r="E113" s="139"/>
      <c r="G113" s="139"/>
      <c r="J113" s="139"/>
      <c r="K113" s="106"/>
      <c r="L113" s="139"/>
      <c r="O113" s="139"/>
      <c r="Q113" s="139"/>
    </row>
    <row r="114" spans="2:17">
      <c r="B114" s="139"/>
      <c r="D114" s="139"/>
      <c r="E114" s="139"/>
      <c r="G114" s="139"/>
      <c r="J114" s="139"/>
      <c r="K114" s="106"/>
      <c r="L114" s="139"/>
      <c r="O114" s="139"/>
      <c r="Q114" s="139"/>
    </row>
    <row r="115" spans="2:17">
      <c r="B115" s="139"/>
      <c r="D115" s="139"/>
      <c r="E115" s="139"/>
      <c r="G115" s="139"/>
      <c r="J115" s="139"/>
      <c r="K115" s="106"/>
      <c r="L115" s="139"/>
      <c r="O115" s="139"/>
      <c r="Q115" s="139"/>
    </row>
    <row r="116" spans="2:17">
      <c r="B116" s="139"/>
      <c r="D116" s="139"/>
      <c r="E116" s="139"/>
      <c r="G116" s="139"/>
      <c r="J116" s="139"/>
      <c r="K116" s="106"/>
      <c r="L116" s="139"/>
      <c r="O116" s="139"/>
      <c r="Q116" s="139"/>
    </row>
    <row r="117" spans="2:17">
      <c r="B117" s="139"/>
      <c r="D117" s="139"/>
      <c r="E117" s="139"/>
      <c r="G117" s="139"/>
      <c r="J117" s="139"/>
      <c r="K117" s="106"/>
      <c r="L117" s="139"/>
      <c r="O117" s="139"/>
      <c r="Q117" s="139"/>
    </row>
    <row r="118" spans="2:17">
      <c r="B118" s="139"/>
      <c r="D118" s="139"/>
      <c r="E118" s="139"/>
      <c r="G118" s="139"/>
      <c r="J118" s="139"/>
      <c r="K118" s="106"/>
      <c r="L118" s="139"/>
      <c r="O118" s="139"/>
      <c r="Q118" s="139"/>
    </row>
    <row r="119" spans="2:17">
      <c r="B119" s="139"/>
      <c r="D119" s="139"/>
      <c r="E119" s="139"/>
      <c r="G119" s="139"/>
      <c r="J119" s="139"/>
      <c r="K119" s="106"/>
      <c r="L119" s="139"/>
      <c r="O119" s="139"/>
      <c r="Q119" s="139"/>
    </row>
    <row r="120" spans="2:17">
      <c r="B120" s="139"/>
      <c r="D120" s="139"/>
      <c r="E120" s="139"/>
      <c r="G120" s="139"/>
      <c r="J120" s="139"/>
      <c r="K120" s="106"/>
      <c r="L120" s="139"/>
      <c r="O120" s="139"/>
      <c r="Q120" s="139"/>
    </row>
    <row r="121" spans="2:17">
      <c r="B121" s="139"/>
      <c r="D121" s="139"/>
      <c r="E121" s="139"/>
      <c r="G121" s="139"/>
      <c r="J121" s="139"/>
      <c r="K121" s="106"/>
      <c r="L121" s="139"/>
      <c r="O121" s="139"/>
      <c r="Q121" s="139"/>
    </row>
    <row r="122" spans="2:17">
      <c r="B122" s="139"/>
      <c r="D122" s="139"/>
      <c r="E122" s="139"/>
      <c r="G122" s="139"/>
      <c r="J122" s="139"/>
      <c r="K122" s="106"/>
      <c r="L122" s="139"/>
      <c r="O122" s="139"/>
      <c r="Q122" s="139"/>
    </row>
    <row r="123" spans="2:17">
      <c r="B123" s="139"/>
      <c r="D123" s="139"/>
      <c r="E123" s="139"/>
      <c r="G123" s="139"/>
      <c r="J123" s="139"/>
      <c r="K123" s="106"/>
      <c r="L123" s="139"/>
      <c r="O123" s="139"/>
      <c r="Q123" s="139"/>
    </row>
    <row r="124" spans="2:17">
      <c r="B124" s="139"/>
      <c r="D124" s="139"/>
      <c r="E124" s="139"/>
      <c r="G124" s="139"/>
      <c r="J124" s="139"/>
      <c r="K124" s="106"/>
      <c r="L124" s="139"/>
      <c r="O124" s="139"/>
      <c r="Q124" s="139"/>
    </row>
    <row r="125" spans="2:17">
      <c r="B125" s="139"/>
      <c r="D125" s="139"/>
      <c r="E125" s="139"/>
      <c r="G125" s="139"/>
      <c r="J125" s="139"/>
      <c r="K125" s="106"/>
      <c r="L125" s="139"/>
      <c r="O125" s="139"/>
      <c r="Q125" s="139"/>
    </row>
    <row r="126" spans="2:17">
      <c r="B126" s="139"/>
      <c r="D126" s="139"/>
      <c r="E126" s="139"/>
      <c r="G126" s="139"/>
      <c r="J126" s="139"/>
      <c r="K126" s="106"/>
      <c r="L126" s="139"/>
      <c r="O126" s="139"/>
      <c r="Q126" s="139"/>
    </row>
    <row r="127" spans="2:17">
      <c r="B127" s="139"/>
      <c r="D127" s="139"/>
      <c r="E127" s="139"/>
      <c r="G127" s="139"/>
      <c r="J127" s="139"/>
      <c r="K127" s="106"/>
      <c r="L127" s="139"/>
      <c r="O127" s="139"/>
      <c r="Q127" s="139"/>
    </row>
    <row r="128" spans="2:17">
      <c r="B128" s="139"/>
      <c r="D128" s="139"/>
      <c r="E128" s="139"/>
      <c r="G128" s="139"/>
      <c r="J128" s="139"/>
      <c r="K128" s="106"/>
      <c r="L128" s="139"/>
      <c r="O128" s="139"/>
      <c r="Q128" s="139"/>
    </row>
    <row r="129" spans="2:17">
      <c r="B129" s="139"/>
      <c r="D129" s="139"/>
      <c r="E129" s="139"/>
      <c r="G129" s="139"/>
      <c r="J129" s="139"/>
      <c r="K129" s="106"/>
      <c r="L129" s="139"/>
      <c r="O129" s="139"/>
      <c r="Q129" s="139"/>
    </row>
    <row r="130" spans="2:17">
      <c r="B130" s="139"/>
      <c r="D130" s="139"/>
      <c r="E130" s="139"/>
      <c r="G130" s="139"/>
      <c r="J130" s="139"/>
      <c r="K130" s="106"/>
      <c r="L130" s="139"/>
      <c r="O130" s="139"/>
      <c r="Q130" s="139"/>
    </row>
    <row r="131" spans="2:17">
      <c r="B131" s="139"/>
      <c r="D131" s="139"/>
      <c r="E131" s="139"/>
      <c r="G131" s="139"/>
      <c r="J131" s="139"/>
      <c r="K131" s="106"/>
      <c r="L131" s="139"/>
      <c r="O131" s="139"/>
      <c r="Q131" s="139"/>
    </row>
    <row r="132" spans="2:17">
      <c r="B132" s="139"/>
      <c r="D132" s="139"/>
      <c r="E132" s="139"/>
      <c r="G132" s="139"/>
      <c r="J132" s="139"/>
      <c r="K132" s="106"/>
      <c r="L132" s="139"/>
      <c r="O132" s="139"/>
      <c r="Q132" s="139"/>
    </row>
    <row r="133" spans="2:17">
      <c r="B133" s="139"/>
      <c r="D133" s="139"/>
      <c r="E133" s="139"/>
      <c r="G133" s="139"/>
      <c r="J133" s="139"/>
      <c r="K133" s="106"/>
      <c r="L133" s="139"/>
      <c r="O133" s="139"/>
      <c r="Q133" s="139"/>
    </row>
    <row r="134" spans="2:17">
      <c r="B134" s="139"/>
      <c r="D134" s="139"/>
      <c r="E134" s="139"/>
      <c r="G134" s="139"/>
      <c r="J134" s="139"/>
      <c r="K134" s="106"/>
      <c r="L134" s="139"/>
      <c r="O134" s="139"/>
      <c r="Q134" s="139"/>
    </row>
    <row r="135" spans="2:17">
      <c r="B135" s="139"/>
      <c r="D135" s="139"/>
      <c r="E135" s="139"/>
      <c r="G135" s="139"/>
      <c r="J135" s="139"/>
      <c r="K135" s="106"/>
      <c r="L135" s="139"/>
      <c r="O135" s="139"/>
      <c r="Q135" s="139"/>
    </row>
    <row r="136" spans="2:17">
      <c r="B136" s="139"/>
      <c r="D136" s="139"/>
      <c r="E136" s="139"/>
      <c r="G136" s="139"/>
      <c r="J136" s="139"/>
      <c r="K136" s="106"/>
      <c r="L136" s="139"/>
      <c r="O136" s="139"/>
      <c r="Q136" s="139"/>
    </row>
    <row r="137" spans="2:17">
      <c r="B137" s="139"/>
      <c r="D137" s="139"/>
      <c r="E137" s="139"/>
      <c r="G137" s="139"/>
      <c r="J137" s="139"/>
      <c r="K137" s="106"/>
      <c r="L137" s="139"/>
      <c r="O137" s="139"/>
      <c r="Q137" s="139"/>
    </row>
    <row r="138" spans="2:17">
      <c r="B138" s="139"/>
      <c r="D138" s="139"/>
      <c r="E138" s="139"/>
      <c r="G138" s="139"/>
      <c r="J138" s="139"/>
      <c r="K138" s="106"/>
      <c r="L138" s="139"/>
      <c r="O138" s="139"/>
      <c r="Q138" s="139"/>
    </row>
    <row r="139" spans="2:17">
      <c r="B139" s="139"/>
      <c r="D139" s="139"/>
      <c r="E139" s="139"/>
      <c r="G139" s="139"/>
      <c r="J139" s="139"/>
      <c r="K139" s="106"/>
      <c r="L139" s="139"/>
      <c r="O139" s="139"/>
      <c r="Q139" s="139"/>
    </row>
    <row r="140" spans="2:17">
      <c r="B140" s="139"/>
      <c r="D140" s="139"/>
      <c r="E140" s="139"/>
      <c r="G140" s="139"/>
      <c r="J140" s="139"/>
      <c r="K140" s="106"/>
      <c r="L140" s="139"/>
      <c r="O140" s="139"/>
      <c r="Q140" s="139"/>
    </row>
    <row r="141" spans="2:17">
      <c r="B141" s="139"/>
      <c r="D141" s="139"/>
      <c r="E141" s="139"/>
      <c r="G141" s="139"/>
      <c r="J141" s="139"/>
      <c r="K141" s="106"/>
      <c r="L141" s="139"/>
      <c r="O141" s="139"/>
      <c r="Q141" s="139"/>
    </row>
    <row r="142" spans="2:17">
      <c r="B142" s="139"/>
      <c r="D142" s="139"/>
      <c r="E142" s="139"/>
      <c r="G142" s="139"/>
      <c r="J142" s="139"/>
      <c r="K142" s="106"/>
      <c r="L142" s="139"/>
      <c r="O142" s="139"/>
      <c r="Q142" s="139"/>
    </row>
    <row r="143" spans="2:17">
      <c r="B143" s="139"/>
      <c r="D143" s="139"/>
      <c r="E143" s="139"/>
      <c r="G143" s="139"/>
      <c r="J143" s="139"/>
      <c r="K143" s="106"/>
      <c r="L143" s="139"/>
      <c r="O143" s="139"/>
      <c r="Q143" s="139"/>
    </row>
    <row r="144" spans="2:17">
      <c r="B144" s="139"/>
      <c r="D144" s="139"/>
      <c r="E144" s="139"/>
      <c r="G144" s="139"/>
      <c r="J144" s="139"/>
      <c r="K144" s="106"/>
      <c r="L144" s="139"/>
      <c r="O144" s="139"/>
      <c r="Q144" s="139"/>
    </row>
    <row r="145" spans="2:17">
      <c r="B145" s="139"/>
      <c r="D145" s="139"/>
      <c r="E145" s="139"/>
      <c r="G145" s="139"/>
      <c r="J145" s="139"/>
      <c r="K145" s="106"/>
      <c r="L145" s="139"/>
      <c r="O145" s="139"/>
      <c r="Q145" s="139"/>
    </row>
    <row r="146" spans="2:17">
      <c r="B146" s="139"/>
      <c r="D146" s="139"/>
      <c r="E146" s="139"/>
      <c r="G146" s="139"/>
      <c r="J146" s="139"/>
      <c r="K146" s="106"/>
      <c r="L146" s="139"/>
      <c r="O146" s="139"/>
      <c r="Q146" s="139"/>
    </row>
    <row r="147" spans="2:17">
      <c r="B147" s="139"/>
      <c r="D147" s="139"/>
      <c r="E147" s="139"/>
      <c r="G147" s="139"/>
      <c r="J147" s="139"/>
      <c r="K147" s="106"/>
      <c r="L147" s="139"/>
      <c r="O147" s="139"/>
      <c r="Q147" s="139"/>
    </row>
    <row r="148" spans="2:17">
      <c r="B148" s="139"/>
      <c r="D148" s="139"/>
      <c r="E148" s="139"/>
      <c r="G148" s="139"/>
      <c r="J148" s="139"/>
      <c r="K148" s="106"/>
      <c r="L148" s="139"/>
      <c r="O148" s="139"/>
      <c r="Q148" s="139"/>
    </row>
    <row r="149" spans="2:17">
      <c r="B149" s="139"/>
      <c r="D149" s="139"/>
      <c r="E149" s="139"/>
      <c r="G149" s="139"/>
      <c r="J149" s="139"/>
      <c r="K149" s="106"/>
      <c r="L149" s="139"/>
      <c r="O149" s="139"/>
      <c r="Q149" s="139"/>
    </row>
    <row r="150" spans="2:17">
      <c r="B150" s="139"/>
      <c r="D150" s="139"/>
      <c r="E150" s="139"/>
      <c r="G150" s="139"/>
      <c r="J150" s="139"/>
      <c r="K150" s="106"/>
      <c r="L150" s="139"/>
      <c r="O150" s="139"/>
      <c r="Q150" s="139"/>
    </row>
    <row r="151" spans="2:17">
      <c r="B151" s="139"/>
      <c r="D151" s="139"/>
      <c r="E151" s="139"/>
      <c r="G151" s="139"/>
      <c r="J151" s="139"/>
      <c r="K151" s="106"/>
      <c r="L151" s="139"/>
      <c r="O151" s="139"/>
      <c r="Q151" s="139"/>
    </row>
    <row r="152" spans="2:17">
      <c r="B152" s="139"/>
      <c r="D152" s="139"/>
      <c r="E152" s="139"/>
      <c r="G152" s="139"/>
      <c r="J152" s="139"/>
      <c r="K152" s="106"/>
      <c r="L152" s="139"/>
      <c r="O152" s="139"/>
      <c r="Q152" s="139"/>
    </row>
    <row r="153" spans="2:17">
      <c r="B153" s="139"/>
      <c r="D153" s="139"/>
      <c r="E153" s="139"/>
      <c r="G153" s="139"/>
      <c r="J153" s="139"/>
      <c r="K153" s="106"/>
      <c r="L153" s="139"/>
      <c r="O153" s="139"/>
      <c r="Q153" s="139"/>
    </row>
    <row r="154" spans="2:17">
      <c r="B154" s="139"/>
      <c r="D154" s="139"/>
      <c r="E154" s="139"/>
      <c r="G154" s="139"/>
      <c r="J154" s="139"/>
      <c r="K154" s="106"/>
      <c r="L154" s="139"/>
      <c r="O154" s="139"/>
      <c r="Q154" s="139"/>
    </row>
    <row r="155" spans="2:17">
      <c r="B155" s="139"/>
      <c r="D155" s="139"/>
      <c r="E155" s="139"/>
      <c r="G155" s="139"/>
      <c r="J155" s="139"/>
      <c r="K155" s="106"/>
      <c r="L155" s="139"/>
      <c r="O155" s="139"/>
      <c r="Q155" s="139"/>
    </row>
    <row r="156" spans="2:17">
      <c r="B156" s="139"/>
      <c r="D156" s="139"/>
      <c r="E156" s="139"/>
      <c r="G156" s="139"/>
      <c r="J156" s="139"/>
      <c r="K156" s="106"/>
      <c r="L156" s="139"/>
      <c r="O156" s="139"/>
      <c r="Q156" s="139"/>
    </row>
    <row r="157" spans="2:17">
      <c r="B157" s="139"/>
      <c r="D157" s="139"/>
      <c r="E157" s="139"/>
      <c r="G157" s="139"/>
      <c r="J157" s="139"/>
      <c r="K157" s="106"/>
      <c r="L157" s="139"/>
      <c r="O157" s="139"/>
      <c r="Q157" s="139"/>
    </row>
    <row r="158" spans="2:17">
      <c r="B158" s="139"/>
      <c r="D158" s="139"/>
      <c r="E158" s="139"/>
      <c r="G158" s="139"/>
      <c r="J158" s="139"/>
      <c r="K158" s="106"/>
      <c r="L158" s="139"/>
      <c r="O158" s="139"/>
      <c r="Q158" s="139"/>
    </row>
    <row r="159" spans="2:17">
      <c r="B159" s="139"/>
      <c r="D159" s="139"/>
      <c r="E159" s="139"/>
      <c r="G159" s="139"/>
      <c r="J159" s="139"/>
      <c r="K159" s="106"/>
      <c r="L159" s="139"/>
      <c r="O159" s="139"/>
      <c r="Q159" s="139"/>
    </row>
    <row r="160" spans="2:17">
      <c r="B160" s="139"/>
      <c r="D160" s="139"/>
      <c r="E160" s="139"/>
      <c r="G160" s="139"/>
      <c r="J160" s="139"/>
      <c r="K160" s="106"/>
      <c r="L160" s="139"/>
      <c r="O160" s="139"/>
      <c r="Q160" s="139"/>
    </row>
    <row r="161" spans="2:17">
      <c r="B161" s="139"/>
      <c r="D161" s="139"/>
      <c r="E161" s="139"/>
      <c r="G161" s="139"/>
      <c r="J161" s="139"/>
      <c r="K161" s="106"/>
      <c r="L161" s="139"/>
      <c r="O161" s="139"/>
      <c r="Q161" s="139"/>
    </row>
    <row r="162" spans="2:17">
      <c r="B162" s="139"/>
      <c r="D162" s="139"/>
      <c r="E162" s="139"/>
      <c r="G162" s="139"/>
      <c r="J162" s="139"/>
      <c r="K162" s="106"/>
      <c r="L162" s="139"/>
      <c r="O162" s="139"/>
      <c r="Q162" s="139"/>
    </row>
    <row r="163" spans="2:17">
      <c r="B163" s="139"/>
      <c r="D163" s="139"/>
      <c r="E163" s="139"/>
      <c r="G163" s="139"/>
      <c r="J163" s="139"/>
      <c r="K163" s="106"/>
      <c r="L163" s="139"/>
      <c r="O163" s="139"/>
      <c r="Q163" s="139"/>
    </row>
    <row r="164" spans="2:17">
      <c r="B164" s="139"/>
      <c r="D164" s="139"/>
      <c r="E164" s="139"/>
      <c r="G164" s="139"/>
      <c r="J164" s="139"/>
      <c r="K164" s="106"/>
      <c r="L164" s="139"/>
      <c r="O164" s="139"/>
      <c r="Q164" s="139"/>
    </row>
    <row r="165" spans="2:17">
      <c r="B165" s="139"/>
      <c r="D165" s="139"/>
      <c r="E165" s="139"/>
      <c r="G165" s="139"/>
      <c r="J165" s="139"/>
      <c r="K165" s="106"/>
      <c r="L165" s="139"/>
      <c r="O165" s="139"/>
      <c r="Q165" s="139"/>
    </row>
    <row r="166" spans="2:17">
      <c r="B166" s="139"/>
      <c r="D166" s="139"/>
      <c r="E166" s="139"/>
      <c r="G166" s="139"/>
      <c r="J166" s="139"/>
      <c r="K166" s="106"/>
      <c r="L166" s="139"/>
      <c r="O166" s="139"/>
      <c r="Q166" s="139"/>
    </row>
    <row r="167" spans="2:17">
      <c r="B167" s="139"/>
      <c r="D167" s="139"/>
      <c r="E167" s="139"/>
      <c r="G167" s="139"/>
      <c r="J167" s="139"/>
      <c r="K167" s="106"/>
      <c r="L167" s="139"/>
      <c r="O167" s="139"/>
      <c r="Q167" s="139"/>
    </row>
    <row r="168" spans="2:17">
      <c r="B168" s="139"/>
      <c r="D168" s="139"/>
      <c r="E168" s="139"/>
      <c r="G168" s="139"/>
      <c r="J168" s="139"/>
      <c r="K168" s="106"/>
      <c r="L168" s="139"/>
      <c r="O168" s="139"/>
      <c r="Q168" s="139"/>
    </row>
    <row r="169" spans="2:17">
      <c r="B169" s="139"/>
      <c r="D169" s="139"/>
      <c r="E169" s="139"/>
      <c r="G169" s="139"/>
      <c r="J169" s="139"/>
      <c r="K169" s="106"/>
      <c r="L169" s="139"/>
      <c r="O169" s="139"/>
      <c r="Q169" s="139"/>
    </row>
    <row r="170" spans="2:17">
      <c r="B170" s="139"/>
      <c r="D170" s="139"/>
      <c r="E170" s="139"/>
      <c r="G170" s="139"/>
      <c r="J170" s="139"/>
      <c r="K170" s="106"/>
      <c r="L170" s="139"/>
      <c r="O170" s="139"/>
      <c r="Q170" s="139"/>
    </row>
    <row r="171" spans="2:17">
      <c r="B171" s="139"/>
      <c r="D171" s="139"/>
      <c r="E171" s="139"/>
      <c r="G171" s="139"/>
      <c r="J171" s="139"/>
      <c r="K171" s="106"/>
      <c r="L171" s="139"/>
      <c r="O171" s="139"/>
      <c r="Q171" s="139"/>
    </row>
    <row r="172" spans="2:17">
      <c r="B172" s="139"/>
      <c r="D172" s="139"/>
      <c r="E172" s="139"/>
      <c r="G172" s="139"/>
      <c r="J172" s="139"/>
      <c r="K172" s="106"/>
      <c r="L172" s="139"/>
      <c r="O172" s="139"/>
      <c r="Q172" s="139"/>
    </row>
    <row r="173" spans="2:17">
      <c r="B173" s="139"/>
      <c r="D173" s="139"/>
      <c r="E173" s="139"/>
      <c r="G173" s="139"/>
      <c r="J173" s="139"/>
      <c r="K173" s="106"/>
      <c r="L173" s="139"/>
      <c r="O173" s="139"/>
      <c r="Q173" s="139"/>
    </row>
    <row r="174" spans="2:17">
      <c r="B174" s="139"/>
      <c r="D174" s="139"/>
      <c r="E174" s="139"/>
      <c r="G174" s="139"/>
      <c r="J174" s="139"/>
      <c r="K174" s="106"/>
      <c r="L174" s="139"/>
      <c r="O174" s="139"/>
      <c r="Q174" s="139"/>
    </row>
    <row r="175" spans="2:17">
      <c r="B175" s="139"/>
      <c r="D175" s="139"/>
      <c r="E175" s="139"/>
      <c r="G175" s="139"/>
      <c r="J175" s="139"/>
      <c r="K175" s="106"/>
      <c r="L175" s="139"/>
      <c r="O175" s="139"/>
      <c r="Q175" s="139"/>
    </row>
    <row r="176" spans="2:17">
      <c r="B176" s="139"/>
      <c r="D176" s="139"/>
      <c r="E176" s="139"/>
      <c r="G176" s="139"/>
      <c r="J176" s="139"/>
      <c r="K176" s="106"/>
      <c r="L176" s="139"/>
      <c r="O176" s="139"/>
      <c r="Q176" s="139"/>
    </row>
    <row r="177" spans="2:17">
      <c r="B177" s="139"/>
      <c r="D177" s="139"/>
      <c r="E177" s="139"/>
      <c r="G177" s="139"/>
      <c r="J177" s="139"/>
      <c r="K177" s="106"/>
      <c r="L177" s="139"/>
      <c r="O177" s="139"/>
      <c r="Q177" s="139"/>
    </row>
    <row r="178" spans="2:17">
      <c r="B178" s="139"/>
      <c r="D178" s="139"/>
      <c r="E178" s="139"/>
      <c r="G178" s="139"/>
      <c r="J178" s="139"/>
      <c r="K178" s="106"/>
      <c r="L178" s="139"/>
      <c r="O178" s="139"/>
      <c r="Q178" s="139"/>
    </row>
    <row r="179" spans="2:17">
      <c r="B179" s="139"/>
      <c r="D179" s="139"/>
      <c r="E179" s="139"/>
      <c r="G179" s="139"/>
      <c r="J179" s="139"/>
      <c r="K179" s="106"/>
      <c r="L179" s="139"/>
      <c r="O179" s="139"/>
      <c r="Q179" s="139"/>
    </row>
    <row r="180" spans="2:17">
      <c r="B180" s="139"/>
      <c r="D180" s="139"/>
      <c r="E180" s="139"/>
      <c r="G180" s="139"/>
      <c r="J180" s="139"/>
      <c r="K180" s="106"/>
      <c r="L180" s="139"/>
      <c r="O180" s="139"/>
      <c r="Q180" s="139"/>
    </row>
    <row r="181" spans="2:17">
      <c r="B181" s="139"/>
      <c r="D181" s="139"/>
      <c r="E181" s="139"/>
      <c r="G181" s="139"/>
      <c r="J181" s="139"/>
      <c r="K181" s="106"/>
      <c r="L181" s="139"/>
      <c r="O181" s="139"/>
      <c r="Q181" s="139"/>
    </row>
    <row r="182" spans="2:17">
      <c r="B182" s="139"/>
      <c r="D182" s="139"/>
      <c r="E182" s="139"/>
      <c r="G182" s="139"/>
      <c r="J182" s="139"/>
      <c r="K182" s="106"/>
      <c r="L182" s="139"/>
      <c r="O182" s="139"/>
      <c r="Q182" s="139"/>
    </row>
    <row r="183" spans="2:17">
      <c r="B183" s="139"/>
      <c r="D183" s="139"/>
      <c r="E183" s="139"/>
      <c r="G183" s="139"/>
      <c r="J183" s="139"/>
      <c r="K183" s="106"/>
      <c r="L183" s="139"/>
      <c r="O183" s="139"/>
      <c r="Q183" s="139"/>
    </row>
    <row r="184" spans="2:17">
      <c r="B184" s="139"/>
      <c r="D184" s="139"/>
      <c r="E184" s="139"/>
      <c r="G184" s="139"/>
      <c r="J184" s="139"/>
      <c r="K184" s="106"/>
      <c r="L184" s="139"/>
      <c r="O184" s="139"/>
      <c r="Q184" s="139"/>
    </row>
    <row r="185" spans="2:17">
      <c r="B185" s="139"/>
      <c r="D185" s="139"/>
      <c r="E185" s="139"/>
      <c r="G185" s="139"/>
      <c r="J185" s="139"/>
      <c r="K185" s="106"/>
      <c r="L185" s="139"/>
      <c r="O185" s="139"/>
      <c r="Q185" s="139"/>
    </row>
    <row r="186" spans="2:17">
      <c r="B186" s="139"/>
      <c r="D186" s="139"/>
      <c r="E186" s="139"/>
      <c r="G186" s="139"/>
      <c r="J186" s="139"/>
      <c r="K186" s="106"/>
      <c r="L186" s="139"/>
      <c r="O186" s="139"/>
      <c r="Q186" s="139"/>
    </row>
    <row r="187" spans="2:17">
      <c r="B187" s="139"/>
      <c r="D187" s="139"/>
      <c r="E187" s="139"/>
      <c r="G187" s="139"/>
      <c r="J187" s="139"/>
      <c r="K187" s="106"/>
      <c r="L187" s="139"/>
      <c r="O187" s="139"/>
      <c r="Q187" s="139"/>
    </row>
    <row r="188" spans="2:17">
      <c r="B188" s="139"/>
      <c r="D188" s="139"/>
      <c r="E188" s="139"/>
      <c r="G188" s="139"/>
      <c r="J188" s="139"/>
      <c r="K188" s="106"/>
      <c r="L188" s="139"/>
      <c r="O188" s="139"/>
      <c r="Q188" s="139"/>
    </row>
    <row r="189" spans="2:17">
      <c r="B189" s="139"/>
      <c r="D189" s="139"/>
      <c r="E189" s="139"/>
      <c r="G189" s="139"/>
      <c r="J189" s="139"/>
      <c r="K189" s="106"/>
      <c r="L189" s="139"/>
      <c r="O189" s="139"/>
      <c r="Q189" s="139"/>
    </row>
    <row r="190" spans="2:17">
      <c r="B190" s="139"/>
      <c r="D190" s="139"/>
      <c r="E190" s="139"/>
      <c r="G190" s="139"/>
      <c r="J190" s="139"/>
      <c r="K190" s="106"/>
      <c r="L190" s="139"/>
      <c r="O190" s="139"/>
      <c r="Q190" s="139"/>
    </row>
    <row r="191" spans="2:17">
      <c r="B191" s="139"/>
      <c r="D191" s="139"/>
      <c r="E191" s="139"/>
      <c r="G191" s="139"/>
      <c r="J191" s="139"/>
      <c r="K191" s="106"/>
      <c r="L191" s="139"/>
      <c r="O191" s="139"/>
      <c r="Q191" s="139"/>
    </row>
    <row r="192" spans="2:17">
      <c r="B192" s="139"/>
      <c r="D192" s="139"/>
      <c r="E192" s="139"/>
      <c r="G192" s="139"/>
      <c r="J192" s="139"/>
      <c r="K192" s="106"/>
      <c r="L192" s="139"/>
      <c r="O192" s="139"/>
      <c r="Q192" s="139"/>
    </row>
    <row r="193" spans="2:17">
      <c r="B193" s="139"/>
      <c r="D193" s="139"/>
      <c r="E193" s="139"/>
      <c r="G193" s="139"/>
      <c r="J193" s="139"/>
      <c r="K193" s="106"/>
      <c r="L193" s="139"/>
      <c r="O193" s="139"/>
      <c r="Q193" s="139"/>
    </row>
    <row r="194" spans="2:17">
      <c r="B194" s="139"/>
      <c r="D194" s="139"/>
      <c r="E194" s="139"/>
      <c r="G194" s="139"/>
      <c r="J194" s="139"/>
      <c r="K194" s="106"/>
      <c r="L194" s="139"/>
      <c r="O194" s="139"/>
      <c r="Q194" s="139"/>
    </row>
    <row r="195" spans="2:17">
      <c r="B195" s="139"/>
      <c r="D195" s="139"/>
      <c r="E195" s="139"/>
      <c r="G195" s="139"/>
      <c r="J195" s="139"/>
      <c r="K195" s="106"/>
      <c r="L195" s="139"/>
      <c r="O195" s="139"/>
      <c r="Q195" s="139"/>
    </row>
    <row r="196" spans="2:17">
      <c r="B196" s="139"/>
      <c r="D196" s="139"/>
      <c r="E196" s="139"/>
      <c r="G196" s="139"/>
      <c r="J196" s="139"/>
      <c r="K196" s="106"/>
      <c r="L196" s="139"/>
      <c r="O196" s="139"/>
      <c r="Q196" s="139"/>
    </row>
    <row r="197" spans="2:17">
      <c r="B197" s="139"/>
      <c r="D197" s="139"/>
      <c r="E197" s="139"/>
      <c r="G197" s="139"/>
      <c r="J197" s="139"/>
      <c r="K197" s="106"/>
      <c r="L197" s="139"/>
      <c r="O197" s="139"/>
      <c r="Q197" s="139"/>
    </row>
    <row r="198" spans="2:17">
      <c r="B198" s="139"/>
      <c r="D198" s="139"/>
      <c r="E198" s="139"/>
      <c r="G198" s="139"/>
      <c r="J198" s="139"/>
      <c r="K198" s="106"/>
      <c r="L198" s="139"/>
      <c r="O198" s="139"/>
      <c r="Q198" s="139"/>
    </row>
    <row r="199" spans="2:17">
      <c r="B199" s="139"/>
      <c r="D199" s="139"/>
      <c r="E199" s="139"/>
      <c r="G199" s="139"/>
      <c r="J199" s="139"/>
      <c r="K199" s="106"/>
      <c r="L199" s="139"/>
      <c r="O199" s="139"/>
      <c r="Q199" s="139"/>
    </row>
    <row r="200" spans="2:17">
      <c r="B200" s="139"/>
      <c r="D200" s="139"/>
      <c r="E200" s="139"/>
      <c r="G200" s="139"/>
      <c r="J200" s="139"/>
      <c r="K200" s="106"/>
      <c r="L200" s="139"/>
      <c r="O200" s="139"/>
      <c r="Q200" s="139"/>
    </row>
    <row r="201" spans="2:17">
      <c r="B201" s="139"/>
      <c r="D201" s="139"/>
      <c r="E201" s="139"/>
      <c r="G201" s="139"/>
      <c r="J201" s="139"/>
      <c r="K201" s="106"/>
      <c r="L201" s="139"/>
      <c r="O201" s="139"/>
      <c r="Q201" s="139"/>
    </row>
    <row r="202" spans="2:17">
      <c r="B202" s="139"/>
      <c r="D202" s="139"/>
      <c r="E202" s="139"/>
      <c r="G202" s="139"/>
      <c r="J202" s="139"/>
      <c r="K202" s="106"/>
      <c r="L202" s="139"/>
      <c r="O202" s="139"/>
      <c r="Q202" s="139"/>
    </row>
    <row r="203" spans="2:17">
      <c r="B203" s="139"/>
      <c r="D203" s="139"/>
      <c r="E203" s="139"/>
      <c r="G203" s="139"/>
      <c r="J203" s="139"/>
      <c r="K203" s="106"/>
      <c r="L203" s="139"/>
      <c r="O203" s="139"/>
      <c r="Q203" s="139"/>
    </row>
    <row r="204" spans="2:17">
      <c r="B204" s="139"/>
      <c r="D204" s="139"/>
      <c r="E204" s="139"/>
      <c r="G204" s="139"/>
      <c r="J204" s="139"/>
      <c r="K204" s="106"/>
      <c r="L204" s="139"/>
      <c r="O204" s="139"/>
      <c r="Q204" s="139"/>
    </row>
    <row r="205" spans="2:17">
      <c r="B205" s="139"/>
      <c r="D205" s="139"/>
      <c r="E205" s="139"/>
      <c r="G205" s="139"/>
      <c r="J205" s="139"/>
      <c r="K205" s="106"/>
      <c r="L205" s="139"/>
      <c r="O205" s="139"/>
      <c r="Q205" s="139"/>
    </row>
    <row r="206" spans="2:17">
      <c r="B206" s="139"/>
      <c r="D206" s="139"/>
      <c r="E206" s="139"/>
      <c r="G206" s="139"/>
      <c r="J206" s="139"/>
      <c r="K206" s="106"/>
      <c r="L206" s="139"/>
      <c r="O206" s="139"/>
      <c r="Q206" s="139"/>
    </row>
    <row r="207" spans="2:17">
      <c r="B207" s="139"/>
      <c r="D207" s="139"/>
      <c r="E207" s="139"/>
      <c r="G207" s="139"/>
      <c r="J207" s="139"/>
      <c r="K207" s="106"/>
      <c r="L207" s="139"/>
      <c r="O207" s="139"/>
      <c r="Q207" s="139"/>
    </row>
    <row r="208" spans="2:17">
      <c r="B208" s="139"/>
      <c r="D208" s="139"/>
      <c r="E208" s="139"/>
      <c r="G208" s="139"/>
      <c r="J208" s="139"/>
      <c r="K208" s="106"/>
      <c r="L208" s="139"/>
      <c r="O208" s="139"/>
      <c r="Q208" s="139"/>
    </row>
    <row r="209" spans="2:17">
      <c r="B209" s="139"/>
      <c r="D209" s="139"/>
      <c r="E209" s="139"/>
      <c r="G209" s="139"/>
      <c r="J209" s="139"/>
      <c r="K209" s="106"/>
      <c r="L209" s="139"/>
      <c r="O209" s="139"/>
      <c r="Q209" s="139"/>
    </row>
    <row r="210" spans="2:17">
      <c r="B210" s="139"/>
      <c r="D210" s="139"/>
      <c r="E210" s="139"/>
      <c r="G210" s="139"/>
      <c r="J210" s="139"/>
      <c r="K210" s="106"/>
      <c r="L210" s="139"/>
      <c r="O210" s="139"/>
      <c r="Q210" s="139"/>
    </row>
    <row r="211" spans="2:17">
      <c r="B211" s="139"/>
      <c r="D211" s="139"/>
      <c r="E211" s="139"/>
      <c r="G211" s="139"/>
      <c r="J211" s="139"/>
      <c r="K211" s="106"/>
      <c r="L211" s="139"/>
      <c r="O211" s="139"/>
      <c r="Q211" s="139"/>
    </row>
    <row r="212" spans="2:17">
      <c r="B212" s="139"/>
      <c r="D212" s="139"/>
      <c r="E212" s="139"/>
      <c r="G212" s="139"/>
      <c r="J212" s="139"/>
      <c r="K212" s="106"/>
      <c r="L212" s="139"/>
      <c r="O212" s="139"/>
      <c r="Q212" s="139"/>
    </row>
    <row r="213" spans="2:17">
      <c r="B213" s="139"/>
      <c r="D213" s="139"/>
      <c r="E213" s="139"/>
      <c r="G213" s="139"/>
      <c r="J213" s="139"/>
      <c r="K213" s="106"/>
      <c r="L213" s="139"/>
      <c r="O213" s="139"/>
      <c r="Q213" s="139"/>
    </row>
    <row r="214" spans="2:17">
      <c r="B214" s="139"/>
      <c r="D214" s="139"/>
      <c r="E214" s="139"/>
      <c r="G214" s="139"/>
      <c r="J214" s="139"/>
      <c r="K214" s="106"/>
      <c r="L214" s="139"/>
      <c r="O214" s="139"/>
      <c r="Q214" s="139"/>
    </row>
    <row r="215" spans="2:17">
      <c r="B215" s="139"/>
      <c r="D215" s="139"/>
      <c r="E215" s="139"/>
      <c r="G215" s="139"/>
      <c r="J215" s="139"/>
      <c r="K215" s="106"/>
      <c r="L215" s="139"/>
      <c r="O215" s="139"/>
      <c r="Q215" s="139"/>
    </row>
    <row r="216" spans="2:17">
      <c r="B216" s="139"/>
      <c r="D216" s="139"/>
      <c r="E216" s="139"/>
      <c r="G216" s="139"/>
      <c r="J216" s="139"/>
      <c r="K216" s="106"/>
      <c r="L216" s="139"/>
      <c r="O216" s="139"/>
      <c r="Q216" s="139"/>
    </row>
    <row r="217" spans="2:17">
      <c r="B217" s="139"/>
      <c r="D217" s="139"/>
      <c r="E217" s="139"/>
      <c r="G217" s="139"/>
      <c r="J217" s="139"/>
      <c r="K217" s="106"/>
      <c r="L217" s="139"/>
      <c r="O217" s="139"/>
      <c r="Q217" s="139"/>
    </row>
    <row r="218" spans="2:17">
      <c r="B218" s="139"/>
      <c r="D218" s="139"/>
      <c r="E218" s="139"/>
      <c r="G218" s="139"/>
      <c r="J218" s="139"/>
      <c r="K218" s="106"/>
      <c r="L218" s="139"/>
      <c r="O218" s="139"/>
      <c r="Q218" s="139"/>
    </row>
    <row r="219" spans="2:17">
      <c r="B219" s="139"/>
      <c r="D219" s="139"/>
      <c r="E219" s="139"/>
      <c r="G219" s="139"/>
      <c r="J219" s="139"/>
      <c r="K219" s="106"/>
      <c r="L219" s="139"/>
      <c r="O219" s="139"/>
      <c r="Q219" s="139"/>
    </row>
    <row r="220" spans="2:17">
      <c r="B220" s="139"/>
      <c r="D220" s="139"/>
      <c r="E220" s="139"/>
      <c r="G220" s="139"/>
      <c r="J220" s="139"/>
      <c r="K220" s="106"/>
      <c r="L220" s="139"/>
      <c r="O220" s="139"/>
      <c r="Q220" s="139"/>
    </row>
    <row r="221" spans="2:17">
      <c r="B221" s="139"/>
      <c r="D221" s="139"/>
      <c r="E221" s="139"/>
      <c r="G221" s="139"/>
      <c r="J221" s="139"/>
      <c r="K221" s="106"/>
      <c r="L221" s="139"/>
      <c r="O221" s="139"/>
      <c r="Q221" s="139"/>
    </row>
    <row r="222" spans="2:17">
      <c r="B222" s="139"/>
      <c r="D222" s="139"/>
      <c r="E222" s="139"/>
      <c r="G222" s="139"/>
      <c r="J222" s="139"/>
      <c r="K222" s="106"/>
      <c r="L222" s="139"/>
      <c r="O222" s="139"/>
      <c r="Q222" s="139"/>
    </row>
    <row r="223" spans="2:17">
      <c r="B223" s="139"/>
      <c r="D223" s="139"/>
      <c r="E223" s="139"/>
      <c r="G223" s="139"/>
      <c r="J223" s="139"/>
      <c r="K223" s="106"/>
      <c r="L223" s="139"/>
      <c r="O223" s="139"/>
      <c r="Q223" s="139"/>
    </row>
    <row r="224" spans="2:17">
      <c r="B224" s="139"/>
      <c r="D224" s="139"/>
      <c r="E224" s="139"/>
      <c r="G224" s="139"/>
      <c r="J224" s="139"/>
      <c r="K224" s="106"/>
      <c r="L224" s="139"/>
      <c r="O224" s="139"/>
      <c r="Q224" s="139"/>
    </row>
    <row r="225" spans="2:17">
      <c r="B225" s="139"/>
      <c r="D225" s="139"/>
      <c r="E225" s="139"/>
      <c r="G225" s="139"/>
      <c r="J225" s="139"/>
      <c r="K225" s="106"/>
      <c r="L225" s="139"/>
      <c r="O225" s="139"/>
      <c r="Q225" s="139"/>
    </row>
    <row r="226" spans="2:17">
      <c r="B226" s="139"/>
      <c r="D226" s="139"/>
      <c r="E226" s="139"/>
      <c r="G226" s="139"/>
      <c r="J226" s="139"/>
      <c r="K226" s="106"/>
      <c r="L226" s="139"/>
      <c r="O226" s="139"/>
      <c r="Q226" s="139"/>
    </row>
    <row r="227" spans="2:17">
      <c r="B227" s="139"/>
      <c r="D227" s="139"/>
      <c r="E227" s="139"/>
      <c r="G227" s="139"/>
      <c r="J227" s="139"/>
      <c r="K227" s="106"/>
      <c r="L227" s="139"/>
      <c r="O227" s="139"/>
      <c r="Q227" s="139"/>
    </row>
    <row r="228" spans="2:17">
      <c r="B228" s="139"/>
      <c r="D228" s="139"/>
      <c r="E228" s="139"/>
      <c r="G228" s="139"/>
      <c r="J228" s="139"/>
      <c r="K228" s="106"/>
      <c r="L228" s="139"/>
      <c r="O228" s="139"/>
      <c r="Q228" s="139"/>
    </row>
    <row r="229" spans="2:17">
      <c r="B229" s="139"/>
      <c r="D229" s="139"/>
      <c r="E229" s="139"/>
      <c r="G229" s="139"/>
      <c r="J229" s="139"/>
      <c r="K229" s="106"/>
      <c r="L229" s="139"/>
      <c r="O229" s="139"/>
      <c r="Q229" s="139"/>
    </row>
    <row r="230" spans="2:17">
      <c r="B230" s="139"/>
      <c r="D230" s="139"/>
      <c r="E230" s="139"/>
      <c r="G230" s="139"/>
      <c r="J230" s="139"/>
      <c r="K230" s="106"/>
      <c r="L230" s="139"/>
      <c r="O230" s="139"/>
      <c r="Q230" s="139"/>
    </row>
    <row r="231" spans="2:17">
      <c r="B231" s="139"/>
      <c r="D231" s="139"/>
      <c r="E231" s="139"/>
      <c r="G231" s="139"/>
      <c r="J231" s="139"/>
      <c r="K231" s="106"/>
      <c r="L231" s="139"/>
      <c r="O231" s="139"/>
      <c r="Q231" s="139"/>
    </row>
    <row r="232" spans="2:17">
      <c r="B232" s="139"/>
      <c r="D232" s="139"/>
      <c r="E232" s="139"/>
      <c r="G232" s="139"/>
      <c r="J232" s="139"/>
      <c r="K232" s="106"/>
      <c r="L232" s="139"/>
      <c r="O232" s="139"/>
      <c r="Q232" s="139"/>
    </row>
    <row r="233" spans="2:17">
      <c r="B233" s="139"/>
      <c r="D233" s="139"/>
      <c r="E233" s="139"/>
      <c r="G233" s="139"/>
      <c r="J233" s="139"/>
      <c r="K233" s="106"/>
      <c r="L233" s="139"/>
      <c r="O233" s="139"/>
      <c r="Q233" s="139"/>
    </row>
    <row r="234" spans="2:17">
      <c r="B234" s="139"/>
      <c r="D234" s="139"/>
      <c r="E234" s="139"/>
      <c r="G234" s="139"/>
      <c r="J234" s="139"/>
      <c r="K234" s="106"/>
      <c r="L234" s="139"/>
      <c r="O234" s="139"/>
      <c r="Q234" s="139"/>
    </row>
    <row r="235" spans="2:17">
      <c r="B235" s="139"/>
      <c r="D235" s="139"/>
      <c r="E235" s="139"/>
      <c r="G235" s="139"/>
      <c r="J235" s="139"/>
      <c r="K235" s="106"/>
      <c r="L235" s="139"/>
      <c r="O235" s="139"/>
      <c r="Q235" s="139"/>
    </row>
    <row r="236" spans="2:17">
      <c r="B236" s="139"/>
      <c r="D236" s="139"/>
      <c r="E236" s="139"/>
      <c r="G236" s="139"/>
      <c r="J236" s="139"/>
      <c r="K236" s="106"/>
      <c r="L236" s="139"/>
      <c r="O236" s="139"/>
      <c r="Q236" s="139"/>
    </row>
    <row r="237" spans="2:17">
      <c r="B237" s="139"/>
      <c r="D237" s="139"/>
      <c r="E237" s="139"/>
      <c r="G237" s="139"/>
      <c r="J237" s="139"/>
      <c r="K237" s="106"/>
      <c r="L237" s="139"/>
      <c r="O237" s="139"/>
      <c r="Q237" s="139"/>
    </row>
    <row r="238" spans="2:17">
      <c r="B238" s="139"/>
      <c r="D238" s="139"/>
      <c r="E238" s="139"/>
      <c r="G238" s="139"/>
      <c r="J238" s="139"/>
      <c r="K238" s="106"/>
      <c r="L238" s="139"/>
      <c r="O238" s="139"/>
      <c r="Q238" s="139"/>
    </row>
    <row r="239" spans="2:17">
      <c r="B239" s="139"/>
      <c r="D239" s="139"/>
      <c r="E239" s="139"/>
      <c r="G239" s="139"/>
      <c r="J239" s="139"/>
      <c r="K239" s="106"/>
      <c r="L239" s="139"/>
      <c r="O239" s="139"/>
      <c r="Q239" s="139"/>
    </row>
    <row r="240" spans="2:17">
      <c r="B240" s="139"/>
      <c r="D240" s="139"/>
      <c r="E240" s="139"/>
      <c r="G240" s="139"/>
      <c r="J240" s="139"/>
      <c r="K240" s="106"/>
      <c r="L240" s="139"/>
      <c r="O240" s="139"/>
      <c r="Q240" s="139"/>
    </row>
    <row r="241" spans="2:17">
      <c r="B241" s="139"/>
      <c r="D241" s="139"/>
      <c r="E241" s="139"/>
      <c r="G241" s="139"/>
      <c r="J241" s="139"/>
      <c r="K241" s="106"/>
      <c r="L241" s="139"/>
      <c r="O241" s="139"/>
      <c r="Q241" s="139"/>
    </row>
    <row r="242" spans="2:17">
      <c r="B242" s="139"/>
      <c r="D242" s="139"/>
      <c r="E242" s="139"/>
      <c r="G242" s="139"/>
      <c r="J242" s="139"/>
      <c r="K242" s="106"/>
      <c r="L242" s="139"/>
      <c r="O242" s="139"/>
      <c r="Q242" s="139"/>
    </row>
    <row r="243" spans="2:17">
      <c r="B243" s="139"/>
      <c r="D243" s="139"/>
      <c r="E243" s="139"/>
      <c r="G243" s="139"/>
      <c r="J243" s="139"/>
      <c r="K243" s="106"/>
      <c r="L243" s="139"/>
      <c r="O243" s="139"/>
      <c r="Q243" s="139"/>
    </row>
    <row r="244" spans="2:17">
      <c r="B244" s="139"/>
      <c r="D244" s="139"/>
      <c r="E244" s="139"/>
      <c r="G244" s="139"/>
      <c r="J244" s="139"/>
      <c r="K244" s="106"/>
      <c r="L244" s="139"/>
      <c r="O244" s="139"/>
      <c r="Q244" s="139"/>
    </row>
    <row r="245" spans="2:17">
      <c r="B245" s="139"/>
      <c r="D245" s="139"/>
      <c r="E245" s="139"/>
      <c r="G245" s="139"/>
      <c r="J245" s="139"/>
      <c r="K245" s="106"/>
      <c r="L245" s="139"/>
      <c r="O245" s="139"/>
      <c r="Q245" s="139"/>
    </row>
    <row r="246" spans="2:17">
      <c r="B246" s="139"/>
      <c r="D246" s="139"/>
      <c r="E246" s="139"/>
      <c r="G246" s="139"/>
      <c r="J246" s="139"/>
      <c r="K246" s="106"/>
      <c r="L246" s="139"/>
      <c r="O246" s="139"/>
      <c r="Q246" s="139"/>
    </row>
    <row r="247" spans="2:17">
      <c r="B247" s="139"/>
      <c r="D247" s="139"/>
      <c r="E247" s="139"/>
      <c r="G247" s="139"/>
      <c r="J247" s="139"/>
      <c r="K247" s="106"/>
      <c r="L247" s="139"/>
      <c r="O247" s="139"/>
      <c r="Q247" s="139"/>
    </row>
    <row r="248" spans="2:17">
      <c r="B248" s="139"/>
      <c r="D248" s="139"/>
      <c r="E248" s="139"/>
      <c r="G248" s="139"/>
      <c r="J248" s="139"/>
      <c r="K248" s="106"/>
      <c r="L248" s="139"/>
      <c r="O248" s="139"/>
      <c r="Q248" s="139"/>
    </row>
    <row r="249" spans="2:17">
      <c r="B249" s="139"/>
      <c r="D249" s="139"/>
      <c r="E249" s="139"/>
      <c r="G249" s="139"/>
      <c r="J249" s="139"/>
      <c r="K249" s="106"/>
      <c r="L249" s="139"/>
      <c r="O249" s="139"/>
      <c r="Q249" s="139"/>
    </row>
    <row r="250" spans="2:17">
      <c r="B250" s="139"/>
      <c r="D250" s="139"/>
      <c r="E250" s="139"/>
      <c r="G250" s="139"/>
      <c r="J250" s="139"/>
      <c r="K250" s="106"/>
      <c r="L250" s="139"/>
      <c r="O250" s="139"/>
      <c r="Q250" s="139"/>
    </row>
    <row r="251" spans="2:17">
      <c r="B251" s="139"/>
      <c r="D251" s="139"/>
      <c r="E251" s="139"/>
      <c r="G251" s="139"/>
      <c r="J251" s="139"/>
      <c r="K251" s="106"/>
      <c r="L251" s="139"/>
      <c r="O251" s="139"/>
      <c r="Q251" s="139"/>
    </row>
    <row r="252" spans="2:17">
      <c r="B252" s="139"/>
      <c r="D252" s="139"/>
      <c r="E252" s="139"/>
      <c r="G252" s="139"/>
      <c r="J252" s="139"/>
      <c r="K252" s="106"/>
      <c r="L252" s="139"/>
      <c r="O252" s="139"/>
      <c r="Q252" s="139"/>
    </row>
    <row r="253" spans="2:17">
      <c r="B253" s="139"/>
      <c r="D253" s="139"/>
      <c r="E253" s="139"/>
      <c r="G253" s="139"/>
      <c r="J253" s="139"/>
      <c r="K253" s="106"/>
      <c r="L253" s="139"/>
      <c r="O253" s="139"/>
      <c r="Q253" s="139"/>
    </row>
    <row r="254" spans="2:17">
      <c r="B254" s="139"/>
      <c r="D254" s="139"/>
      <c r="E254" s="139"/>
      <c r="G254" s="139"/>
      <c r="J254" s="139"/>
      <c r="K254" s="106"/>
      <c r="L254" s="139"/>
      <c r="O254" s="139"/>
      <c r="Q254" s="139"/>
    </row>
    <row r="255" spans="2:17">
      <c r="B255" s="139"/>
      <c r="D255" s="139"/>
      <c r="E255" s="139"/>
      <c r="G255" s="139"/>
      <c r="J255" s="139"/>
      <c r="K255" s="106"/>
      <c r="L255" s="139"/>
      <c r="O255" s="139"/>
      <c r="Q255" s="139"/>
    </row>
    <row r="256" spans="2:17">
      <c r="B256" s="139"/>
      <c r="D256" s="139"/>
      <c r="E256" s="139"/>
      <c r="G256" s="139"/>
      <c r="J256" s="139"/>
      <c r="K256" s="106"/>
      <c r="L256" s="139"/>
      <c r="O256" s="139"/>
      <c r="Q256" s="139"/>
    </row>
    <row r="257" spans="2:17">
      <c r="B257" s="139"/>
      <c r="D257" s="139"/>
      <c r="E257" s="139"/>
      <c r="G257" s="139"/>
      <c r="J257" s="139"/>
      <c r="K257" s="106"/>
      <c r="L257" s="139"/>
      <c r="O257" s="139"/>
      <c r="Q257" s="139"/>
    </row>
    <row r="258" spans="2:17">
      <c r="B258" s="139"/>
      <c r="D258" s="139"/>
      <c r="E258" s="139"/>
      <c r="G258" s="139"/>
      <c r="J258" s="139"/>
      <c r="K258" s="106"/>
      <c r="L258" s="139"/>
      <c r="O258" s="139"/>
      <c r="Q258" s="139"/>
    </row>
    <row r="259" spans="2:17">
      <c r="B259" s="139"/>
      <c r="D259" s="139"/>
      <c r="E259" s="139"/>
      <c r="G259" s="139"/>
      <c r="J259" s="139"/>
      <c r="K259" s="106"/>
      <c r="L259" s="139"/>
      <c r="O259" s="139"/>
      <c r="Q259" s="139"/>
    </row>
    <row r="260" spans="2:17">
      <c r="B260" s="139"/>
      <c r="D260" s="139"/>
      <c r="E260" s="139"/>
      <c r="G260" s="139"/>
      <c r="J260" s="139"/>
      <c r="K260" s="106"/>
      <c r="L260" s="139"/>
      <c r="O260" s="139"/>
      <c r="Q260" s="139"/>
    </row>
    <row r="261" spans="2:17">
      <c r="B261" s="139"/>
      <c r="D261" s="139"/>
      <c r="E261" s="139"/>
      <c r="G261" s="139"/>
      <c r="J261" s="139"/>
      <c r="K261" s="106"/>
      <c r="L261" s="139"/>
      <c r="O261" s="139"/>
      <c r="Q261" s="139"/>
    </row>
    <row r="262" spans="2:17">
      <c r="B262" s="139"/>
      <c r="D262" s="139"/>
      <c r="E262" s="139"/>
      <c r="G262" s="139"/>
      <c r="J262" s="139"/>
      <c r="K262" s="106"/>
      <c r="L262" s="139"/>
      <c r="O262" s="139"/>
      <c r="Q262" s="139"/>
    </row>
    <row r="263" spans="2:17">
      <c r="B263" s="139"/>
      <c r="D263" s="139"/>
      <c r="E263" s="139"/>
      <c r="G263" s="139"/>
      <c r="J263" s="139"/>
      <c r="K263" s="106"/>
      <c r="L263" s="139"/>
      <c r="O263" s="139"/>
      <c r="Q263" s="139"/>
    </row>
    <row r="264" spans="2:17">
      <c r="B264" s="139"/>
      <c r="D264" s="139"/>
      <c r="E264" s="139"/>
      <c r="G264" s="139"/>
      <c r="J264" s="139"/>
      <c r="K264" s="106"/>
      <c r="L264" s="139"/>
      <c r="O264" s="139"/>
      <c r="Q264" s="139"/>
    </row>
    <row r="265" spans="2:17">
      <c r="B265" s="139"/>
      <c r="D265" s="139"/>
      <c r="E265" s="139"/>
      <c r="G265" s="139"/>
      <c r="J265" s="139"/>
      <c r="K265" s="106"/>
      <c r="L265" s="139"/>
      <c r="O265" s="139"/>
      <c r="Q265" s="139"/>
    </row>
    <row r="266" spans="2:17">
      <c r="B266" s="139"/>
      <c r="D266" s="139"/>
      <c r="E266" s="139"/>
      <c r="G266" s="139"/>
      <c r="J266" s="139"/>
      <c r="K266" s="106"/>
      <c r="L266" s="139"/>
      <c r="O266" s="139"/>
      <c r="Q266" s="139"/>
    </row>
    <row r="267" spans="2:17">
      <c r="B267" s="139"/>
      <c r="D267" s="139"/>
      <c r="E267" s="139"/>
      <c r="G267" s="139"/>
      <c r="J267" s="139"/>
      <c r="K267" s="106"/>
      <c r="L267" s="139"/>
      <c r="O267" s="139"/>
      <c r="Q267" s="139"/>
    </row>
    <row r="268" spans="2:17">
      <c r="B268" s="139"/>
      <c r="D268" s="139"/>
      <c r="E268" s="139"/>
      <c r="G268" s="139"/>
      <c r="J268" s="139"/>
      <c r="K268" s="106"/>
      <c r="L268" s="139"/>
      <c r="O268" s="139"/>
      <c r="Q268" s="139"/>
    </row>
    <row r="269" spans="2:17">
      <c r="B269" s="139"/>
      <c r="D269" s="139"/>
      <c r="E269" s="139"/>
      <c r="G269" s="139"/>
      <c r="J269" s="139"/>
      <c r="K269" s="106"/>
      <c r="L269" s="139"/>
      <c r="O269" s="139"/>
      <c r="Q269" s="139"/>
    </row>
    <row r="270" spans="2:17">
      <c r="B270" s="139"/>
      <c r="D270" s="139"/>
      <c r="E270" s="139"/>
      <c r="G270" s="139"/>
      <c r="J270" s="139"/>
      <c r="K270" s="106"/>
      <c r="L270" s="139"/>
      <c r="O270" s="139"/>
      <c r="Q270" s="139"/>
    </row>
    <row r="271" spans="2:17">
      <c r="B271" s="139"/>
      <c r="D271" s="139"/>
      <c r="E271" s="139"/>
      <c r="G271" s="139"/>
      <c r="J271" s="139"/>
      <c r="K271" s="106"/>
      <c r="L271" s="139"/>
      <c r="O271" s="139"/>
      <c r="Q271" s="139"/>
    </row>
    <row r="272" spans="2:17">
      <c r="B272" s="139"/>
      <c r="D272" s="139"/>
      <c r="E272" s="139"/>
      <c r="G272" s="139"/>
      <c r="J272" s="139"/>
      <c r="K272" s="106"/>
      <c r="L272" s="139"/>
      <c r="O272" s="139"/>
      <c r="Q272" s="139"/>
    </row>
    <row r="273" spans="2:17">
      <c r="B273" s="139"/>
      <c r="D273" s="139"/>
      <c r="E273" s="139"/>
      <c r="G273" s="139"/>
      <c r="J273" s="139"/>
      <c r="K273" s="106"/>
      <c r="L273" s="139"/>
      <c r="O273" s="139"/>
      <c r="Q273" s="139"/>
    </row>
    <row r="274" spans="2:17">
      <c r="B274" s="139"/>
      <c r="D274" s="139"/>
      <c r="E274" s="139"/>
      <c r="G274" s="139"/>
      <c r="J274" s="139"/>
      <c r="K274" s="106"/>
      <c r="L274" s="139"/>
      <c r="O274" s="139"/>
      <c r="Q274" s="139"/>
    </row>
    <row r="275" spans="2:17">
      <c r="B275" s="139"/>
      <c r="D275" s="139"/>
      <c r="E275" s="139"/>
      <c r="G275" s="139"/>
      <c r="J275" s="139"/>
      <c r="K275" s="106"/>
      <c r="L275" s="139"/>
      <c r="O275" s="139"/>
      <c r="Q275" s="139"/>
    </row>
    <row r="276" spans="2:17">
      <c r="B276" s="139"/>
      <c r="D276" s="139"/>
      <c r="E276" s="139"/>
      <c r="G276" s="139"/>
      <c r="J276" s="139"/>
      <c r="K276" s="106"/>
      <c r="L276" s="139"/>
      <c r="O276" s="139"/>
      <c r="Q276" s="139"/>
    </row>
    <row r="277" spans="2:17">
      <c r="B277" s="139"/>
      <c r="D277" s="139"/>
      <c r="E277" s="139"/>
      <c r="G277" s="139"/>
      <c r="J277" s="139"/>
      <c r="K277" s="106"/>
      <c r="L277" s="139"/>
      <c r="O277" s="139"/>
      <c r="Q277" s="139"/>
    </row>
    <row r="278" spans="2:17">
      <c r="B278" s="139"/>
      <c r="D278" s="139"/>
      <c r="E278" s="139"/>
      <c r="G278" s="139"/>
      <c r="J278" s="139"/>
      <c r="K278" s="106"/>
      <c r="L278" s="139"/>
      <c r="O278" s="139"/>
      <c r="Q278" s="139"/>
    </row>
    <row r="279" spans="2:17">
      <c r="B279" s="139"/>
      <c r="D279" s="139"/>
      <c r="E279" s="139"/>
      <c r="G279" s="139"/>
      <c r="J279" s="139"/>
      <c r="K279" s="106"/>
      <c r="L279" s="139"/>
      <c r="O279" s="139"/>
      <c r="Q279" s="139"/>
    </row>
    <row r="280" spans="2:17">
      <c r="B280" s="139"/>
      <c r="D280" s="139"/>
      <c r="E280" s="139"/>
      <c r="G280" s="139"/>
      <c r="J280" s="139"/>
      <c r="K280" s="106"/>
      <c r="L280" s="139"/>
      <c r="O280" s="139"/>
      <c r="Q280" s="139"/>
    </row>
    <row r="281" spans="2:17">
      <c r="B281" s="139"/>
      <c r="D281" s="139"/>
      <c r="E281" s="139"/>
      <c r="G281" s="139"/>
      <c r="J281" s="139"/>
      <c r="K281" s="106"/>
      <c r="L281" s="139"/>
      <c r="O281" s="139"/>
      <c r="Q281" s="139"/>
    </row>
    <row r="282" spans="2:17">
      <c r="B282" s="139"/>
      <c r="D282" s="139"/>
      <c r="E282" s="139"/>
      <c r="G282" s="139"/>
      <c r="J282" s="139"/>
      <c r="K282" s="106"/>
      <c r="L282" s="139"/>
      <c r="O282" s="139"/>
      <c r="Q282" s="139"/>
    </row>
    <row r="283" spans="2:17">
      <c r="B283" s="139"/>
      <c r="D283" s="139"/>
      <c r="E283" s="139"/>
      <c r="G283" s="139"/>
      <c r="J283" s="139"/>
      <c r="K283" s="106"/>
      <c r="L283" s="139"/>
      <c r="O283" s="139"/>
      <c r="Q283" s="139"/>
    </row>
    <row r="284" spans="2:17">
      <c r="B284" s="139"/>
      <c r="D284" s="139"/>
      <c r="E284" s="139"/>
      <c r="G284" s="139"/>
      <c r="J284" s="139"/>
      <c r="K284" s="106"/>
      <c r="L284" s="139"/>
      <c r="O284" s="139"/>
      <c r="Q284" s="139"/>
    </row>
    <row r="285" spans="2:17">
      <c r="B285" s="139"/>
      <c r="D285" s="139"/>
      <c r="E285" s="139"/>
      <c r="G285" s="139"/>
      <c r="J285" s="139"/>
      <c r="K285" s="106"/>
      <c r="L285" s="139"/>
      <c r="O285" s="139"/>
      <c r="Q285" s="139"/>
    </row>
    <row r="286" spans="2:17">
      <c r="B286" s="139"/>
      <c r="D286" s="139"/>
      <c r="E286" s="139"/>
      <c r="G286" s="139"/>
      <c r="J286" s="139"/>
      <c r="K286" s="106"/>
      <c r="L286" s="139"/>
      <c r="O286" s="139"/>
      <c r="Q286" s="139"/>
    </row>
    <row r="287" spans="2:17">
      <c r="B287" s="139"/>
      <c r="D287" s="139"/>
      <c r="E287" s="139"/>
      <c r="G287" s="139"/>
      <c r="J287" s="139"/>
      <c r="K287" s="106"/>
      <c r="L287" s="139"/>
      <c r="O287" s="139"/>
      <c r="Q287" s="139"/>
    </row>
    <row r="288" spans="2:17">
      <c r="B288" s="139"/>
      <c r="D288" s="139"/>
      <c r="E288" s="139"/>
      <c r="G288" s="139"/>
      <c r="J288" s="139"/>
      <c r="K288" s="106"/>
      <c r="L288" s="139"/>
      <c r="O288" s="139"/>
      <c r="Q288" s="139"/>
    </row>
    <row r="289" spans="2:17">
      <c r="B289" s="139"/>
      <c r="D289" s="139"/>
      <c r="E289" s="139"/>
      <c r="G289" s="139"/>
      <c r="J289" s="139"/>
      <c r="K289" s="106"/>
      <c r="L289" s="139"/>
      <c r="O289" s="139"/>
      <c r="Q289" s="139"/>
    </row>
    <row r="290" spans="2:17">
      <c r="B290" s="139"/>
      <c r="D290" s="139"/>
      <c r="E290" s="139"/>
      <c r="G290" s="139"/>
      <c r="J290" s="139"/>
      <c r="K290" s="106"/>
      <c r="L290" s="139"/>
      <c r="O290" s="139"/>
      <c r="Q290" s="139"/>
    </row>
    <row r="291" spans="2:17">
      <c r="B291" s="139"/>
      <c r="D291" s="139"/>
      <c r="E291" s="139"/>
      <c r="G291" s="139"/>
      <c r="J291" s="139"/>
      <c r="K291" s="106"/>
      <c r="L291" s="139"/>
      <c r="O291" s="139"/>
      <c r="Q291" s="139"/>
    </row>
    <row r="292" spans="2:17">
      <c r="B292" s="139"/>
      <c r="D292" s="139"/>
      <c r="E292" s="139"/>
      <c r="G292" s="139"/>
      <c r="J292" s="139"/>
      <c r="K292" s="106"/>
      <c r="L292" s="139"/>
      <c r="O292" s="139"/>
      <c r="Q292" s="139"/>
    </row>
    <row r="293" spans="2:17">
      <c r="B293" s="139"/>
      <c r="D293" s="139"/>
      <c r="E293" s="139"/>
      <c r="G293" s="139"/>
      <c r="J293" s="139"/>
      <c r="K293" s="106"/>
      <c r="L293" s="139"/>
      <c r="O293" s="139"/>
      <c r="Q293" s="139"/>
    </row>
    <row r="294" spans="2:17">
      <c r="B294" s="139"/>
      <c r="D294" s="139"/>
      <c r="E294" s="139"/>
      <c r="G294" s="139"/>
      <c r="J294" s="139"/>
      <c r="K294" s="106"/>
      <c r="L294" s="139"/>
      <c r="O294" s="139"/>
      <c r="Q294" s="139"/>
    </row>
    <row r="295" spans="2:17">
      <c r="B295" s="139"/>
      <c r="D295" s="139"/>
      <c r="E295" s="139"/>
      <c r="G295" s="139"/>
      <c r="J295" s="139"/>
      <c r="K295" s="106"/>
      <c r="L295" s="139"/>
      <c r="O295" s="139"/>
      <c r="Q295" s="139"/>
    </row>
    <row r="296" spans="2:17">
      <c r="B296" s="139"/>
      <c r="D296" s="139"/>
      <c r="E296" s="139"/>
      <c r="G296" s="139"/>
      <c r="J296" s="139"/>
      <c r="K296" s="106"/>
      <c r="L296" s="139"/>
      <c r="O296" s="139"/>
      <c r="Q296" s="139"/>
    </row>
    <row r="297" spans="2:17">
      <c r="B297" s="139"/>
      <c r="D297" s="139"/>
      <c r="E297" s="139"/>
      <c r="G297" s="139"/>
      <c r="J297" s="139"/>
      <c r="K297" s="106"/>
      <c r="L297" s="139"/>
      <c r="O297" s="139"/>
      <c r="Q297" s="139"/>
    </row>
    <row r="298" spans="2:17">
      <c r="B298" s="139"/>
      <c r="D298" s="139"/>
      <c r="E298" s="139"/>
      <c r="G298" s="139"/>
      <c r="J298" s="139"/>
      <c r="K298" s="106"/>
      <c r="L298" s="139"/>
      <c r="O298" s="139"/>
      <c r="Q298" s="139"/>
    </row>
    <row r="299" spans="2:17">
      <c r="B299" s="139"/>
      <c r="D299" s="139"/>
      <c r="E299" s="139"/>
      <c r="G299" s="139"/>
      <c r="J299" s="139"/>
      <c r="K299" s="106"/>
      <c r="L299" s="139"/>
      <c r="O299" s="139"/>
      <c r="Q299" s="139"/>
    </row>
    <row r="300" spans="2:17">
      <c r="B300" s="139"/>
      <c r="D300" s="139"/>
      <c r="E300" s="139"/>
      <c r="G300" s="139"/>
      <c r="J300" s="139"/>
      <c r="K300" s="106"/>
      <c r="L300" s="139"/>
      <c r="O300" s="139"/>
      <c r="Q300" s="139"/>
    </row>
    <row r="301" spans="2:17">
      <c r="B301" s="139"/>
      <c r="D301" s="139"/>
      <c r="E301" s="139"/>
      <c r="G301" s="139"/>
      <c r="J301" s="139"/>
      <c r="K301" s="106"/>
      <c r="L301" s="139"/>
      <c r="O301" s="139"/>
      <c r="Q301" s="139"/>
    </row>
    <row r="302" spans="2:17">
      <c r="B302" s="139"/>
      <c r="D302" s="139"/>
      <c r="E302" s="139"/>
      <c r="G302" s="139"/>
      <c r="J302" s="139"/>
      <c r="K302" s="106"/>
      <c r="L302" s="139"/>
      <c r="O302" s="139"/>
      <c r="Q302" s="139"/>
    </row>
    <row r="303" spans="2:17">
      <c r="B303" s="139"/>
      <c r="D303" s="139"/>
      <c r="E303" s="139"/>
      <c r="G303" s="139"/>
      <c r="J303" s="139"/>
      <c r="K303" s="106"/>
      <c r="L303" s="139"/>
      <c r="O303" s="139"/>
      <c r="Q303" s="139"/>
    </row>
    <row r="304" spans="2:17">
      <c r="B304" s="139"/>
      <c r="D304" s="139"/>
      <c r="E304" s="139"/>
      <c r="G304" s="139"/>
      <c r="J304" s="139"/>
      <c r="K304" s="106"/>
      <c r="L304" s="139"/>
      <c r="O304" s="139"/>
      <c r="Q304" s="139"/>
    </row>
    <row r="305" spans="2:17">
      <c r="B305" s="139"/>
      <c r="D305" s="139"/>
      <c r="E305" s="139"/>
      <c r="G305" s="139"/>
      <c r="J305" s="139"/>
      <c r="K305" s="106"/>
      <c r="L305" s="139"/>
      <c r="O305" s="139"/>
      <c r="Q305" s="139"/>
    </row>
    <row r="306" spans="2:17">
      <c r="B306" s="139"/>
      <c r="D306" s="139"/>
      <c r="E306" s="139"/>
      <c r="G306" s="139"/>
      <c r="J306" s="139"/>
      <c r="K306" s="106"/>
      <c r="L306" s="139"/>
      <c r="O306" s="139"/>
      <c r="Q306" s="139"/>
    </row>
    <row r="307" spans="2:17">
      <c r="B307" s="139"/>
      <c r="D307" s="139"/>
      <c r="E307" s="139"/>
      <c r="G307" s="139"/>
      <c r="J307" s="139"/>
      <c r="K307" s="106"/>
      <c r="L307" s="139"/>
      <c r="O307" s="139"/>
      <c r="Q307" s="139"/>
    </row>
    <row r="308" spans="2:17">
      <c r="B308" s="139"/>
      <c r="D308" s="139"/>
      <c r="E308" s="139"/>
      <c r="G308" s="139"/>
      <c r="J308" s="139"/>
      <c r="K308" s="106"/>
      <c r="L308" s="139"/>
      <c r="O308" s="139"/>
      <c r="Q308" s="139"/>
    </row>
    <row r="309" spans="2:17">
      <c r="B309" s="139"/>
      <c r="D309" s="139"/>
      <c r="E309" s="139"/>
      <c r="G309" s="139"/>
      <c r="J309" s="139"/>
      <c r="K309" s="106"/>
      <c r="L309" s="139"/>
      <c r="O309" s="139"/>
      <c r="Q309" s="139"/>
    </row>
    <row r="310" spans="2:17">
      <c r="B310" s="139"/>
      <c r="D310" s="139"/>
      <c r="E310" s="139"/>
      <c r="G310" s="139"/>
      <c r="J310" s="139"/>
      <c r="K310" s="106"/>
      <c r="L310" s="139"/>
      <c r="O310" s="139"/>
      <c r="Q310" s="139"/>
    </row>
    <row r="311" spans="2:17">
      <c r="B311" s="139"/>
      <c r="D311" s="139"/>
      <c r="E311" s="139"/>
      <c r="G311" s="139"/>
      <c r="J311" s="139"/>
      <c r="K311" s="106"/>
      <c r="L311" s="139"/>
      <c r="O311" s="139"/>
      <c r="Q311" s="139"/>
    </row>
    <row r="312" spans="2:17">
      <c r="B312" s="139"/>
      <c r="D312" s="139"/>
      <c r="E312" s="139"/>
      <c r="G312" s="139"/>
      <c r="J312" s="139"/>
      <c r="K312" s="106"/>
      <c r="L312" s="139"/>
      <c r="O312" s="139"/>
      <c r="Q312" s="139"/>
    </row>
    <row r="313" spans="2:17">
      <c r="B313" s="139"/>
      <c r="D313" s="139"/>
      <c r="E313" s="139"/>
      <c r="G313" s="139"/>
      <c r="J313" s="139"/>
      <c r="K313" s="106"/>
      <c r="L313" s="139"/>
      <c r="O313" s="139"/>
      <c r="Q313" s="139"/>
    </row>
    <row r="314" spans="2:17">
      <c r="B314" s="139"/>
      <c r="D314" s="139"/>
      <c r="E314" s="139"/>
      <c r="G314" s="139"/>
      <c r="J314" s="139"/>
      <c r="K314" s="106"/>
      <c r="L314" s="139"/>
      <c r="O314" s="139"/>
      <c r="Q314" s="139"/>
    </row>
    <row r="315" spans="2:17">
      <c r="B315" s="139"/>
      <c r="D315" s="139"/>
      <c r="E315" s="139"/>
      <c r="G315" s="139"/>
      <c r="J315" s="139"/>
      <c r="K315" s="106"/>
      <c r="L315" s="139"/>
      <c r="O315" s="139"/>
      <c r="Q315" s="139"/>
    </row>
    <row r="316" spans="2:17">
      <c r="B316" s="139"/>
      <c r="D316" s="139"/>
      <c r="E316" s="139"/>
      <c r="G316" s="139"/>
      <c r="J316" s="139"/>
      <c r="K316" s="106"/>
      <c r="L316" s="139"/>
      <c r="O316" s="139"/>
      <c r="Q316" s="139"/>
    </row>
    <row r="317" spans="2:17">
      <c r="B317" s="139"/>
      <c r="D317" s="139"/>
      <c r="E317" s="139"/>
      <c r="G317" s="139"/>
      <c r="J317" s="139"/>
      <c r="K317" s="106"/>
      <c r="L317" s="139"/>
      <c r="O317" s="139"/>
      <c r="Q317" s="139"/>
    </row>
    <row r="318" spans="2:17">
      <c r="B318" s="139"/>
      <c r="D318" s="139"/>
      <c r="E318" s="139"/>
      <c r="G318" s="139"/>
      <c r="J318" s="139"/>
      <c r="K318" s="106"/>
      <c r="L318" s="139"/>
      <c r="O318" s="139"/>
      <c r="Q318" s="139"/>
    </row>
    <row r="319" spans="2:17">
      <c r="B319" s="139"/>
      <c r="D319" s="139"/>
      <c r="E319" s="139"/>
      <c r="G319" s="139"/>
      <c r="J319" s="139"/>
      <c r="K319" s="106"/>
      <c r="L319" s="139"/>
      <c r="O319" s="139"/>
      <c r="Q319" s="139"/>
    </row>
    <row r="320" spans="2:17">
      <c r="B320" s="139"/>
      <c r="D320" s="139"/>
      <c r="E320" s="139"/>
      <c r="G320" s="139"/>
      <c r="J320" s="139"/>
      <c r="K320" s="106"/>
      <c r="O320" s="139"/>
      <c r="Q320" s="139"/>
    </row>
    <row r="321" spans="2:17">
      <c r="B321" s="139"/>
      <c r="D321" s="139"/>
      <c r="E321" s="139"/>
      <c r="G321" s="139"/>
      <c r="J321" s="139"/>
      <c r="K321" s="106"/>
      <c r="O321" s="139"/>
      <c r="Q321" s="139"/>
    </row>
    <row r="322" spans="2:17">
      <c r="B322" s="139"/>
      <c r="D322" s="139"/>
      <c r="E322" s="139"/>
      <c r="G322" s="139"/>
      <c r="J322" s="139"/>
      <c r="K322" s="106"/>
      <c r="O322" s="139"/>
      <c r="Q322" s="139"/>
    </row>
    <row r="323" spans="2:17">
      <c r="B323" s="139"/>
      <c r="D323" s="139"/>
      <c r="E323" s="139"/>
      <c r="G323" s="139"/>
      <c r="J323" s="139"/>
      <c r="K323" s="106"/>
      <c r="O323" s="139"/>
      <c r="Q323" s="139"/>
    </row>
    <row r="324" spans="2:17">
      <c r="B324" s="139"/>
      <c r="D324" s="139"/>
      <c r="E324" s="139"/>
      <c r="G324" s="139"/>
      <c r="J324" s="139"/>
      <c r="K324" s="106"/>
      <c r="O324" s="139"/>
      <c r="Q324" s="139"/>
    </row>
    <row r="325" spans="2:17">
      <c r="B325" s="139"/>
      <c r="D325" s="139"/>
      <c r="E325" s="139"/>
      <c r="G325" s="139"/>
      <c r="J325" s="139"/>
      <c r="K325" s="106"/>
      <c r="O325" s="139"/>
      <c r="Q325" s="139"/>
    </row>
    <row r="326" spans="2:17">
      <c r="B326" s="139"/>
      <c r="D326" s="139"/>
      <c r="E326" s="139"/>
      <c r="G326" s="139"/>
      <c r="J326" s="139"/>
      <c r="K326" s="106"/>
      <c r="O326" s="139"/>
      <c r="Q326" s="139"/>
    </row>
    <row r="327" spans="2:17">
      <c r="B327" s="139"/>
      <c r="D327" s="139"/>
      <c r="E327" s="139"/>
      <c r="G327" s="139"/>
      <c r="J327" s="139"/>
      <c r="K327" s="106"/>
      <c r="O327" s="139"/>
      <c r="Q327" s="139"/>
    </row>
    <row r="328" spans="2:17">
      <c r="B328" s="139"/>
      <c r="D328" s="139"/>
      <c r="E328" s="139"/>
      <c r="G328" s="139"/>
      <c r="J328" s="139"/>
      <c r="K328" s="106"/>
      <c r="O328" s="139"/>
      <c r="Q328" s="139"/>
    </row>
    <row r="329" spans="2:17">
      <c r="B329" s="139"/>
      <c r="D329" s="139"/>
      <c r="E329" s="139"/>
      <c r="G329" s="139"/>
      <c r="J329" s="139"/>
      <c r="K329" s="106"/>
      <c r="O329" s="139"/>
      <c r="Q329" s="139"/>
    </row>
    <row r="330" spans="2:17">
      <c r="B330" s="139"/>
      <c r="D330" s="139"/>
      <c r="E330" s="139"/>
      <c r="G330" s="139"/>
      <c r="J330" s="139"/>
      <c r="K330" s="106"/>
      <c r="O330" s="139"/>
      <c r="Q330" s="139"/>
    </row>
    <row r="331" spans="2:17">
      <c r="B331" s="139"/>
      <c r="D331" s="139"/>
      <c r="E331" s="139"/>
      <c r="G331" s="139"/>
      <c r="J331" s="139"/>
      <c r="K331" s="106"/>
      <c r="O331" s="139"/>
      <c r="Q331" s="139"/>
    </row>
    <row r="332" spans="2:17">
      <c r="B332" s="139"/>
      <c r="D332" s="139"/>
      <c r="E332" s="139"/>
      <c r="G332" s="139"/>
      <c r="J332" s="139"/>
      <c r="K332" s="106"/>
      <c r="O332" s="139"/>
      <c r="Q332" s="139"/>
    </row>
    <row r="333" spans="2:17">
      <c r="B333" s="139"/>
      <c r="D333" s="139"/>
      <c r="E333" s="139"/>
      <c r="G333" s="139"/>
      <c r="J333" s="139"/>
      <c r="L333" s="141" t="str">
        <f>IF(Electives!F345&lt;&gt;"", Electives!F345, " ")</f>
        <v xml:space="preserve"> </v>
      </c>
      <c r="O333" s="139"/>
      <c r="Q333" s="139"/>
    </row>
    <row r="334" spans="2:17">
      <c r="B334" s="139"/>
      <c r="D334" s="139"/>
      <c r="E334" s="139"/>
      <c r="G334" s="139"/>
      <c r="J334" s="139"/>
      <c r="L334" s="141" t="str">
        <f>IF(Electives!F346&lt;&gt;"", Electives!F346, " ")</f>
        <v xml:space="preserve"> </v>
      </c>
      <c r="O334" s="139"/>
      <c r="Q334" s="139"/>
    </row>
    <row r="335" spans="2:17">
      <c r="B335" s="139"/>
      <c r="D335" s="139"/>
      <c r="E335" s="139"/>
      <c r="G335" s="139"/>
    </row>
    <row r="336" spans="2:17">
      <c r="D336" s="139"/>
      <c r="E336" s="139"/>
      <c r="G336" s="139"/>
    </row>
  </sheetData>
  <sheetProtection algorithmName="SHA-512" hashValue="gJCmV0ZvV/25lOeAHqwQRW3Mt1GFgk2vFDYETfZxTkAt7VZXkzqNmJo1gNxb3MWz9Yw0I6Td2R3h9DgpjVSPrA==" saltValue="hsCQHD5VrAB16m9SBpHY8A==" spinCount="100000" sheet="1" selectLockedCells="1" selectUnlockedCells="1"/>
  <mergeCells count="67">
    <mergeCell ref="D37:D45"/>
    <mergeCell ref="N37:Q37"/>
    <mergeCell ref="D3:G3"/>
    <mergeCell ref="D17:G17"/>
    <mergeCell ref="D9:F9"/>
    <mergeCell ref="D10:D16"/>
    <mergeCell ref="D23:G23"/>
    <mergeCell ref="D24:D28"/>
    <mergeCell ref="I27:K27"/>
    <mergeCell ref="N27:Q27"/>
    <mergeCell ref="N38:N41"/>
    <mergeCell ref="I42:L42"/>
    <mergeCell ref="N42:Q42"/>
    <mergeCell ref="I43:I51"/>
    <mergeCell ref="N43:N49"/>
    <mergeCell ref="N50:Q50"/>
    <mergeCell ref="D1:G2"/>
    <mergeCell ref="D4:D8"/>
    <mergeCell ref="N12:Q12"/>
    <mergeCell ref="I11:K11"/>
    <mergeCell ref="D18:D22"/>
    <mergeCell ref="I18:K18"/>
    <mergeCell ref="N18:Q18"/>
    <mergeCell ref="I12:I17"/>
    <mergeCell ref="S1:V2"/>
    <mergeCell ref="I4:I10"/>
    <mergeCell ref="T4:U4"/>
    <mergeCell ref="T5:U5"/>
    <mergeCell ref="T6:U6"/>
    <mergeCell ref="T7:U7"/>
    <mergeCell ref="T8:U8"/>
    <mergeCell ref="T9:U9"/>
    <mergeCell ref="T10:U10"/>
    <mergeCell ref="N4:N11"/>
    <mergeCell ref="I3:L3"/>
    <mergeCell ref="N3:Q3"/>
    <mergeCell ref="N1:Q2"/>
    <mergeCell ref="I1:L2"/>
    <mergeCell ref="T11:U11"/>
    <mergeCell ref="T12:U12"/>
    <mergeCell ref="N13:N17"/>
    <mergeCell ref="T13:U13"/>
    <mergeCell ref="T14:U14"/>
    <mergeCell ref="T15:U15"/>
    <mergeCell ref="T16:U16"/>
    <mergeCell ref="T17:U17"/>
    <mergeCell ref="T18:U18"/>
    <mergeCell ref="I19:I26"/>
    <mergeCell ref="N19:N26"/>
    <mergeCell ref="T19:U19"/>
    <mergeCell ref="T20:U20"/>
    <mergeCell ref="T21:U21"/>
    <mergeCell ref="T22:U22"/>
    <mergeCell ref="T23:U23"/>
    <mergeCell ref="T24:U24"/>
    <mergeCell ref="T25:U25"/>
    <mergeCell ref="T26:U26"/>
    <mergeCell ref="D29:G29"/>
    <mergeCell ref="D30:D35"/>
    <mergeCell ref="S30:V31"/>
    <mergeCell ref="I35:L35"/>
    <mergeCell ref="D36:G36"/>
    <mergeCell ref="N51:N55"/>
    <mergeCell ref="I36:I41"/>
    <mergeCell ref="T27:U27"/>
    <mergeCell ref="I28:I34"/>
    <mergeCell ref="N28:N36"/>
  </mergeCells>
  <phoneticPr fontId="2" type="noConversion"/>
  <pageMargins left="0.75" right="0.75" top="1" bottom="1" header="0.5" footer="0.5"/>
  <pageSetup scale="39" orientation="portrait" r:id="rId1"/>
  <headerFooter alignWithMargins="0">
    <oddHeader>&amp;C&amp;"Arial,Bold"&amp;14TigerTrax
&amp;12&amp;D</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36"/>
  <sheetViews>
    <sheetView showGridLines="0" zoomScaleNormal="100" workbookViewId="0">
      <pane xSplit="2" ySplit="2" topLeftCell="C3" activePane="bottomRight" state="frozen"/>
      <selection pane="topRight"/>
      <selection pane="bottomLeft"/>
      <selection pane="bottomRight" activeCell="C1" sqref="C1"/>
    </sheetView>
  </sheetViews>
  <sheetFormatPr defaultColWidth="9.140625" defaultRowHeight="12.75"/>
  <cols>
    <col min="1" max="1" width="31.140625" style="139" customWidth="1"/>
    <col min="2" max="2" width="3.85546875" style="141" customWidth="1"/>
    <col min="3" max="3" width="6.42578125" style="139" customWidth="1"/>
    <col min="4" max="4" width="2.5703125" style="24" customWidth="1"/>
    <col min="5" max="5" width="2.5703125" style="141" customWidth="1"/>
    <col min="6" max="6" width="32.85546875" style="139" customWidth="1"/>
    <col min="7" max="7" width="3.42578125" style="141" customWidth="1"/>
    <col min="8" max="8" width="6.42578125" style="139" customWidth="1"/>
    <col min="9" max="9" width="3.28515625" style="139" customWidth="1"/>
    <col min="10" max="10" width="3.28515625" style="141" customWidth="1"/>
    <col min="11" max="11" width="32.85546875" style="139" customWidth="1"/>
    <col min="12" max="12" width="3.42578125" style="141" customWidth="1"/>
    <col min="13" max="13" width="6.42578125" style="139" customWidth="1"/>
    <col min="14" max="14" width="3.28515625" style="139" customWidth="1"/>
    <col min="15" max="15" width="3.28515625" style="141" customWidth="1"/>
    <col min="16" max="16" width="32.85546875" style="139" customWidth="1"/>
    <col min="17" max="17" width="3.42578125" style="141" customWidth="1"/>
    <col min="18" max="18" width="6.42578125" style="139" customWidth="1"/>
    <col min="19" max="20" width="3.28515625" style="139" customWidth="1"/>
    <col min="21" max="21" width="33" style="139" customWidth="1"/>
    <col min="22" max="22" width="3.28515625" style="139" customWidth="1"/>
    <col min="23" max="16384" width="9.140625" style="139"/>
  </cols>
  <sheetData>
    <row r="1" spans="1:22" ht="21" customHeight="1">
      <c r="A1" s="17" t="str">
        <f ca="1">MID(CELL("filename",A1),FIND(IF(ISERROR(FIND("]",CELL("filename",A1))),"$","]"),CELL("filename",A1))+1,256)</f>
        <v>Scout 3</v>
      </c>
      <c r="D1" s="345" t="s">
        <v>241</v>
      </c>
      <c r="E1" s="345"/>
      <c r="F1" s="345"/>
      <c r="G1" s="345"/>
      <c r="I1" s="345" t="s">
        <v>0</v>
      </c>
      <c r="J1" s="345"/>
      <c r="K1" s="345"/>
      <c r="L1" s="345"/>
      <c r="N1" s="345" t="s">
        <v>0</v>
      </c>
      <c r="O1" s="345"/>
      <c r="P1" s="345"/>
      <c r="Q1" s="345"/>
      <c r="S1" s="329" t="s">
        <v>418</v>
      </c>
      <c r="T1" s="329"/>
      <c r="U1" s="329"/>
      <c r="V1" s="329"/>
    </row>
    <row r="2" spans="1:22" ht="7.5" customHeight="1">
      <c r="D2" s="345"/>
      <c r="E2" s="345"/>
      <c r="F2" s="345"/>
      <c r="G2" s="345"/>
      <c r="I2" s="345"/>
      <c r="J2" s="345"/>
      <c r="K2" s="345"/>
      <c r="L2" s="345"/>
      <c r="N2" s="345"/>
      <c r="O2" s="345"/>
      <c r="P2" s="345"/>
      <c r="Q2" s="345"/>
      <c r="S2" s="329"/>
      <c r="T2" s="329"/>
      <c r="U2" s="329"/>
      <c r="V2" s="329"/>
    </row>
    <row r="3" spans="1:22">
      <c r="A3" s="1" t="s">
        <v>13</v>
      </c>
      <c r="D3" s="344" t="str">
        <f>Achievements!B5</f>
        <v>Backyard Jungle / My Tiger Jungle</v>
      </c>
      <c r="E3" s="344"/>
      <c r="F3" s="344"/>
      <c r="G3" s="344"/>
      <c r="I3" s="344" t="str">
        <f>Electives!B6</f>
        <v>Curiosity, Intrigue, and Magical Mysteries</v>
      </c>
      <c r="J3" s="344"/>
      <c r="K3" s="344"/>
      <c r="L3" s="344"/>
      <c r="N3" s="344" t="str">
        <f>Electives!B61</f>
        <v>Sky is the Limit</v>
      </c>
      <c r="O3" s="344"/>
      <c r="P3" s="344"/>
      <c r="Q3" s="344"/>
      <c r="S3" s="175"/>
      <c r="T3" s="34" t="str">
        <f>'Cub Awards'!C5</f>
        <v>Emergency Preparedness</v>
      </c>
      <c r="U3" s="34"/>
      <c r="V3" s="68"/>
    </row>
    <row r="4" spans="1:22" ht="12.75" customHeight="1">
      <c r="A4" s="43" t="s">
        <v>33</v>
      </c>
      <c r="B4" s="16" t="str">
        <f>Bobcat!G13</f>
        <v/>
      </c>
      <c r="D4" s="346" t="str">
        <f>Achievements!E5</f>
        <v>(do 1 and two of 2-5)</v>
      </c>
      <c r="E4" s="16">
        <f>Achievements!B6</f>
        <v>1</v>
      </c>
      <c r="F4" s="105" t="str">
        <f>Achievements!C6</f>
        <v>With partner, go on a walk</v>
      </c>
      <c r="G4" s="16" t="str">
        <f>IF(Achievements!G6&lt;&gt;"", Achievements!G6, " ")</f>
        <v xml:space="preserve"> </v>
      </c>
      <c r="I4" s="335" t="str">
        <f>Electives!E6</f>
        <v>(do 1-2 and one of 3-5)</v>
      </c>
      <c r="J4" s="16" t="str">
        <f>Electives!B7</f>
        <v>1a</v>
      </c>
      <c r="K4" s="107" t="str">
        <f>Electives!C7</f>
        <v>Learn and Practice a magic trick</v>
      </c>
      <c r="L4" s="16" t="str">
        <f>IF(Electives!G7&lt;&gt;"", Electives!G7, " ")</f>
        <v xml:space="preserve"> </v>
      </c>
      <c r="N4" s="342" t="str">
        <f>Electives!E61</f>
        <v>(do 1-3 and one of 4-8)</v>
      </c>
      <c r="O4" s="16">
        <f>Electives!B62</f>
        <v>1</v>
      </c>
      <c r="P4" s="107" t="str">
        <f>Electives!C62</f>
        <v>Observe the night sky</v>
      </c>
      <c r="Q4" s="16" t="str">
        <f>IF(Electives!G62&lt;&gt;"", Electives!G62, " ")</f>
        <v xml:space="preserve"> </v>
      </c>
      <c r="S4" s="177">
        <f>'Cub Awards'!B6</f>
        <v>1</v>
      </c>
      <c r="T4" s="278" t="str">
        <f>'Cub Awards'!C6</f>
        <v>Cover a family fire plan and drill</v>
      </c>
      <c r="U4" s="278"/>
      <c r="V4" s="176" t="str">
        <f>IF('Cub Awards'!G6&lt;&gt;"", 'Cub Awards'!G6, "")</f>
        <v/>
      </c>
    </row>
    <row r="5" spans="1:22">
      <c r="A5" s="18" t="s">
        <v>32</v>
      </c>
      <c r="B5" s="21" t="str">
        <f>Tiger!G15</f>
        <v/>
      </c>
      <c r="D5" s="346"/>
      <c r="E5" s="16">
        <f>Achievements!B7</f>
        <v>2</v>
      </c>
      <c r="F5" s="105" t="str">
        <f>Achievements!C7</f>
        <v>Take a 1-foot hike</v>
      </c>
      <c r="G5" s="16" t="str">
        <f>IF(Achievements!G7&lt;&gt;"", Achievements!G7, " ")</f>
        <v xml:space="preserve"> </v>
      </c>
      <c r="I5" s="336"/>
      <c r="J5" s="16" t="str">
        <f>Electives!B8</f>
        <v>1b</v>
      </c>
      <c r="K5" s="107" t="str">
        <f>Electives!C8</f>
        <v>Create an invitation to a magic show</v>
      </c>
      <c r="L5" s="16" t="str">
        <f>IF(Electives!G8&lt;&gt;"", Electives!G8, " ")</f>
        <v xml:space="preserve"> </v>
      </c>
      <c r="N5" s="342"/>
      <c r="O5" s="16">
        <f>Electives!B63</f>
        <v>2</v>
      </c>
      <c r="P5" s="107" t="str">
        <f>Electives!C63</f>
        <v>Use a telescope or binoculars</v>
      </c>
      <c r="Q5" s="16" t="str">
        <f>IF(Electives!G63&lt;&gt;"", Electives!G63, " ")</f>
        <v xml:space="preserve"> </v>
      </c>
      <c r="S5" s="177">
        <f>'Cub Awards'!B7</f>
        <v>2</v>
      </c>
      <c r="T5" s="278" t="str">
        <f>'Cub Awards'!C7</f>
        <v>Discuss family emergency plan</v>
      </c>
      <c r="U5" s="278"/>
      <c r="V5" s="176" t="str">
        <f>IF('Cub Awards'!G7&lt;&gt;"", 'Cub Awards'!G7, "")</f>
        <v/>
      </c>
    </row>
    <row r="6" spans="1:22">
      <c r="A6" s="18" t="s">
        <v>244</v>
      </c>
      <c r="B6" s="21" t="str">
        <f>IF(COUNTIF(B11:B16,"C")&gt;0, COUNTIF(B11:B16,"C"), " ")</f>
        <v xml:space="preserve"> </v>
      </c>
      <c r="D6" s="346"/>
      <c r="E6" s="16">
        <f>Achievements!B8</f>
        <v>3</v>
      </c>
      <c r="F6" s="105" t="str">
        <f>Achievements!C8</f>
        <v>Point out two local birds</v>
      </c>
      <c r="G6" s="16" t="str">
        <f>IF(Achievements!G8&lt;&gt;"", Achievements!G8, " ")</f>
        <v xml:space="preserve"> </v>
      </c>
      <c r="I6" s="336"/>
      <c r="J6" s="16" t="str">
        <f>Electives!B9</f>
        <v>1c</v>
      </c>
      <c r="K6" s="107" t="str">
        <f>Electives!C9</f>
        <v>Put on a magic show</v>
      </c>
      <c r="L6" s="16" t="str">
        <f>IF(Electives!G9&lt;&gt;"", Electives!G9, " ")</f>
        <v xml:space="preserve"> </v>
      </c>
      <c r="N6" s="342"/>
      <c r="O6" s="16">
        <f>Electives!B64</f>
        <v>3</v>
      </c>
      <c r="P6" s="144" t="str">
        <f>Electives!C64</f>
        <v>Learn about two astronauts who were Scouts</v>
      </c>
      <c r="Q6" s="16" t="str">
        <f>IF(Electives!G64&lt;&gt;"", Electives!G64, " ")</f>
        <v xml:space="preserve"> </v>
      </c>
      <c r="S6" s="177">
        <f>'Cub Awards'!B8</f>
        <v>3</v>
      </c>
      <c r="T6" s="278" t="str">
        <f>'Cub Awards'!C8</f>
        <v>Create/plan/practice getting help</v>
      </c>
      <c r="U6" s="278"/>
      <c r="V6" s="176" t="str">
        <f>IF('Cub Awards'!G8&lt;&gt;"", 'Cub Awards'!G8, "")</f>
        <v/>
      </c>
    </row>
    <row r="7" spans="1:22">
      <c r="A7" s="47" t="s">
        <v>245</v>
      </c>
      <c r="B7" s="21" t="str">
        <f>IF(COUNTIF(B19:B31,"C")&gt;0, COUNTIF(B19:B31,"C"), " ")</f>
        <v xml:space="preserve"> </v>
      </c>
      <c r="D7" s="346"/>
      <c r="E7" s="16">
        <f>Achievements!B9</f>
        <v>4</v>
      </c>
      <c r="F7" s="105" t="str">
        <f>Achievements!C9</f>
        <v>Plant a plant in your neighborhood</v>
      </c>
      <c r="G7" s="16" t="str">
        <f>IF(Achievements!G9&lt;&gt;"", Achievements!G9, " ")</f>
        <v xml:space="preserve"> </v>
      </c>
      <c r="I7" s="336"/>
      <c r="J7" s="16">
        <f>Electives!B10</f>
        <v>2</v>
      </c>
      <c r="K7" s="107" t="str">
        <f>Electives!C10</f>
        <v>Spell your name in ASL and Braille</v>
      </c>
      <c r="L7" s="16" t="str">
        <f>IF(Electives!G10&lt;&gt;"", Electives!G10, " ")</f>
        <v xml:space="preserve"> </v>
      </c>
      <c r="N7" s="342"/>
      <c r="O7" s="16">
        <f>Electives!B65</f>
        <v>4</v>
      </c>
      <c r="P7" s="107" t="str">
        <f>Electives!C65</f>
        <v>Learn about two constellations</v>
      </c>
      <c r="Q7" s="16" t="str">
        <f>IF(Electives!G65&lt;&gt;"", Electives!G65, " ")</f>
        <v xml:space="preserve"> </v>
      </c>
      <c r="S7" s="177">
        <f>'Cub Awards'!B9</f>
        <v>4</v>
      </c>
      <c r="T7" s="278" t="str">
        <f>'Cub Awards'!C9</f>
        <v>Take a first-aid course for children</v>
      </c>
      <c r="U7" s="278"/>
      <c r="V7" s="176" t="str">
        <f>IF('Cub Awards'!G9&lt;&gt;"", 'Cub Awards'!G9, "")</f>
        <v/>
      </c>
    </row>
    <row r="8" spans="1:22" ht="12.75" customHeight="1">
      <c r="D8" s="346"/>
      <c r="E8" s="16">
        <f>Achievements!B10</f>
        <v>5</v>
      </c>
      <c r="F8" s="105" t="str">
        <f>Achievements!C10</f>
        <v>Build and hang a birdhouse</v>
      </c>
      <c r="G8" s="16" t="str">
        <f>IF(Achievements!G10&lt;&gt;"", Achievements!G10, " ")</f>
        <v xml:space="preserve"> </v>
      </c>
      <c r="I8" s="336"/>
      <c r="J8" s="16">
        <f>Electives!B11</f>
        <v>3</v>
      </c>
      <c r="K8" s="107" t="str">
        <f>Electives!C11</f>
        <v>Create a secret code</v>
      </c>
      <c r="L8" s="16" t="str">
        <f>IF(Electives!G11&lt;&gt;"", Electives!G11, " ")</f>
        <v xml:space="preserve"> </v>
      </c>
      <c r="N8" s="342"/>
      <c r="O8" s="16">
        <f>Electives!B66</f>
        <v>5</v>
      </c>
      <c r="P8" s="107" t="str">
        <f>Electives!C66</f>
        <v>Create your own constellation</v>
      </c>
      <c r="Q8" s="16" t="str">
        <f>IF(Electives!G66&lt;&gt;"", Electives!G66, " ")</f>
        <v xml:space="preserve"> </v>
      </c>
      <c r="S8" s="177">
        <f>'Cub Awards'!B10</f>
        <v>5</v>
      </c>
      <c r="T8" s="278" t="str">
        <f>'Cub Awards'!C10</f>
        <v>Join a safe kids program</v>
      </c>
      <c r="U8" s="278"/>
      <c r="V8" s="176" t="str">
        <f>IF('Cub Awards'!G10&lt;&gt;"", 'Cub Awards'!G10, "")</f>
        <v/>
      </c>
    </row>
    <row r="9" spans="1:22" ht="12.75" customHeight="1">
      <c r="D9" s="344" t="str">
        <f>Achievements!B12</f>
        <v>Games Tigers Play</v>
      </c>
      <c r="E9" s="344"/>
      <c r="F9" s="344"/>
      <c r="G9" s="141" t="str">
        <f>IF(Achievements!G11&lt;&gt;"", Achievements!G11, " ")</f>
        <v xml:space="preserve"> </v>
      </c>
      <c r="I9" s="336"/>
      <c r="J9" s="16">
        <f>Electives!B12</f>
        <v>4</v>
      </c>
      <c r="K9" s="107" t="str">
        <f>Electives!C12</f>
        <v>Crack a different secret code</v>
      </c>
      <c r="L9" s="16" t="str">
        <f>IF(Electives!G12&lt;&gt;"", Electives!G12, " ")</f>
        <v xml:space="preserve"> </v>
      </c>
      <c r="N9" s="342"/>
      <c r="O9" s="16">
        <f>Electives!B67</f>
        <v>6</v>
      </c>
      <c r="P9" s="107" t="str">
        <f>Electives!C67</f>
        <v>Create a homemade constellation</v>
      </c>
      <c r="Q9" s="16" t="str">
        <f>IF(Electives!G67&lt;&gt;"", Electives!G67, " ")</f>
        <v xml:space="preserve"> </v>
      </c>
      <c r="S9" s="177">
        <f>'Cub Awards'!B11</f>
        <v>6</v>
      </c>
      <c r="T9" s="278" t="str">
        <f>'Cub Awards'!C11</f>
        <v>Show what you have learned</v>
      </c>
      <c r="U9" s="278"/>
      <c r="V9" s="176" t="str">
        <f>IF('Cub Awards'!G11&lt;&gt;"", 'Cub Awards'!G11, "")</f>
        <v/>
      </c>
    </row>
    <row r="10" spans="1:22" ht="12" customHeight="1">
      <c r="A10" s="1" t="s">
        <v>14</v>
      </c>
      <c r="D10" s="342" t="str">
        <f>Achievements!E12</f>
        <v>(do 1, 2, and two of 3-5)</v>
      </c>
      <c r="E10" s="16" t="str">
        <f>Achievements!B13</f>
        <v>1a</v>
      </c>
      <c r="F10" s="105" t="str">
        <f>Achievements!C13</f>
        <v>Play two initiative games with your den</v>
      </c>
      <c r="G10" s="16" t="str">
        <f>IF(Achievements!G13&lt;&gt;"", Achievements!G13, " ")</f>
        <v xml:space="preserve"> </v>
      </c>
      <c r="I10" s="337"/>
      <c r="J10" s="16">
        <f>Electives!B13</f>
        <v>5</v>
      </c>
      <c r="K10" s="107" t="str">
        <f>Electives!C13</f>
        <v>Demonstrate how magic works</v>
      </c>
      <c r="L10" s="16" t="str">
        <f>IF(Electives!G13&lt;&gt;"", Electives!G13, " ")</f>
        <v xml:space="preserve"> </v>
      </c>
      <c r="N10" s="342"/>
      <c r="O10" s="16">
        <f>Electives!B68</f>
        <v>7</v>
      </c>
      <c r="P10" s="107" t="str">
        <f>Electives!C68</f>
        <v>Learn about two jobs in astronomy</v>
      </c>
      <c r="Q10" s="16" t="str">
        <f>IF(Electives!G68&lt;&gt;"", Electives!G68, " ")</f>
        <v xml:space="preserve"> </v>
      </c>
      <c r="T10" s="330" t="str">
        <f>'Cub Awards'!C13</f>
        <v>Outdoor Activity Award</v>
      </c>
      <c r="U10" s="331"/>
    </row>
    <row r="11" spans="1:22">
      <c r="A11" s="19" t="str">
        <f>D3</f>
        <v>Backyard Jungle / My Tiger Jungle</v>
      </c>
      <c r="B11" s="111" t="str">
        <f>Achievements!G11</f>
        <v xml:space="preserve"> </v>
      </c>
      <c r="D11" s="342"/>
      <c r="E11" s="16" t="str">
        <f>Achievements!B14</f>
        <v>1b</v>
      </c>
      <c r="F11" s="105" t="str">
        <f>Achievements!C14</f>
        <v>Listen carefully to and follow the rules</v>
      </c>
      <c r="G11" s="16" t="str">
        <f>IF(Achievements!G14&lt;&gt;"", Achievements!G14, " ")</f>
        <v xml:space="preserve"> </v>
      </c>
      <c r="I11" s="338" t="str">
        <f>Electives!B15</f>
        <v>Earning Your Stripes</v>
      </c>
      <c r="J11" s="338"/>
      <c r="K11" s="338"/>
      <c r="N11" s="342"/>
      <c r="O11" s="16">
        <f>Electives!B69</f>
        <v>8</v>
      </c>
      <c r="P11" s="107" t="str">
        <f>Electives!C69</f>
        <v>Visit a planetarium</v>
      </c>
      <c r="Q11" s="16" t="str">
        <f>IF(Electives!G69&lt;&gt;"", Electives!G69, " ")</f>
        <v xml:space="preserve"> </v>
      </c>
      <c r="S11" s="177">
        <f>'Cub Awards'!B14</f>
        <v>1</v>
      </c>
      <c r="T11" s="278" t="str">
        <f>'Cub Awards'!C14</f>
        <v>Attend either summer Day or Resident camp</v>
      </c>
      <c r="U11" s="278"/>
      <c r="V11" s="176" t="str">
        <f>IF('Cub Awards'!G14&lt;&gt;"", 'Cub Awards'!G14, "")</f>
        <v/>
      </c>
    </row>
    <row r="12" spans="1:22" ht="12.75" customHeight="1">
      <c r="A12" s="20" t="str">
        <f>D9</f>
        <v>Games Tigers Play</v>
      </c>
      <c r="B12" s="111" t="str">
        <f>Achievements!G20</f>
        <v/>
      </c>
      <c r="D12" s="342"/>
      <c r="E12" s="16" t="str">
        <f>Achievements!B15</f>
        <v>1c</v>
      </c>
      <c r="F12" s="143" t="str">
        <f>Achievements!C15</f>
        <v>Talk about what you learned while playing</v>
      </c>
      <c r="G12" s="16" t="str">
        <f>IF(Achievements!G15&lt;&gt;"", Achievements!G15, " ")</f>
        <v xml:space="preserve"> </v>
      </c>
      <c r="I12" s="343" t="str">
        <f>Electives!E15</f>
        <v>(do all)</v>
      </c>
      <c r="J12" s="16">
        <f>Electives!B16</f>
        <v>1</v>
      </c>
      <c r="K12" s="107" t="str">
        <f>Electives!C16</f>
        <v>Share five things that are orange</v>
      </c>
      <c r="L12" s="16" t="str">
        <f>IF(Electives!G16&lt;&gt;"", Electives!G16, " ")</f>
        <v xml:space="preserve"> </v>
      </c>
      <c r="N12" s="344" t="str">
        <f>Electives!B71</f>
        <v>Stories in Shapes</v>
      </c>
      <c r="O12" s="344"/>
      <c r="P12" s="344"/>
      <c r="Q12" s="344"/>
      <c r="S12" s="177">
        <f>'Cub Awards'!B15</f>
        <v>2</v>
      </c>
      <c r="T12" s="278" t="str">
        <f>'Cub Awards'!C15</f>
        <v>Complete Backyard Jungle / My Tiger Jungle</v>
      </c>
      <c r="U12" s="278"/>
      <c r="V12" s="176" t="str">
        <f>IF('Cub Awards'!G15&lt;&gt;"", 'Cub Awards'!G15, "")</f>
        <v xml:space="preserve"> </v>
      </c>
    </row>
    <row r="13" spans="1:22" ht="13.15" customHeight="1">
      <c r="A13" s="20" t="str">
        <f>D17</f>
        <v>My Family's Duty to God</v>
      </c>
      <c r="B13" s="111" t="str">
        <f>Achievements!G27</f>
        <v xml:space="preserve"> </v>
      </c>
      <c r="D13" s="342"/>
      <c r="E13" s="16">
        <f>Achievements!B16</f>
        <v>2</v>
      </c>
      <c r="F13" s="142" t="str">
        <f>Achievements!C16</f>
        <v>Bring a nutritious snack to den meeting</v>
      </c>
      <c r="G13" s="16" t="str">
        <f>IF(Achievements!G16&lt;&gt;"", Achievements!G16, " ")</f>
        <v xml:space="preserve"> </v>
      </c>
      <c r="I13" s="343"/>
      <c r="J13" s="16">
        <f>Electives!B17</f>
        <v>2</v>
      </c>
      <c r="K13" s="145" t="str">
        <f>Electives!C17</f>
        <v>Demonstrate loyalty to others over a week</v>
      </c>
      <c r="L13" s="16" t="str">
        <f>IF(Electives!G17&lt;&gt;"", Electives!G17, " ")</f>
        <v xml:space="preserve"> </v>
      </c>
      <c r="N13" s="339" t="str">
        <f>Electives!E71</f>
        <v>(do four)</v>
      </c>
      <c r="O13" s="16">
        <f>Electives!B72</f>
        <v>1</v>
      </c>
      <c r="P13" s="108" t="str">
        <f>Electives!C72</f>
        <v>Visit an art gallery or museum</v>
      </c>
      <c r="Q13" s="16" t="str">
        <f>IF(Electives!G72&lt;&gt;"", Electives!G72, " ")</f>
        <v xml:space="preserve"> </v>
      </c>
      <c r="S13" s="177">
        <f>'Cub Awards'!B16</f>
        <v>3</v>
      </c>
      <c r="T13" s="278" t="str">
        <f>'Cub Awards'!C16</f>
        <v>do four</v>
      </c>
      <c r="U13" s="278"/>
      <c r="V13" s="176" t="str">
        <f>IF('Cub Awards'!G16&lt;&gt;"", 'Cub Awards'!G16, "")</f>
        <v/>
      </c>
    </row>
    <row r="14" spans="1:22">
      <c r="A14" s="20" t="str">
        <f>D23</f>
        <v>Team Tiger</v>
      </c>
      <c r="B14" s="111" t="str">
        <f>Achievements!G34</f>
        <v/>
      </c>
      <c r="D14" s="342"/>
      <c r="E14" s="16">
        <f>Achievements!B17</f>
        <v>3</v>
      </c>
      <c r="F14" s="105" t="str">
        <f>Achievements!C17</f>
        <v>Make up a game with your den</v>
      </c>
      <c r="G14" s="16" t="str">
        <f>IF(Achievements!G17&lt;&gt;"", Achievements!G17, " ")</f>
        <v xml:space="preserve"> </v>
      </c>
      <c r="I14" s="343"/>
      <c r="J14" s="16">
        <f>Electives!B18</f>
        <v>3</v>
      </c>
      <c r="K14" s="107" t="str">
        <f>Electives!C18</f>
        <v>Do a new task to help your family</v>
      </c>
      <c r="L14" s="16" t="str">
        <f>IF(Electives!G18&lt;&gt;"", Electives!G18, " ")</f>
        <v xml:space="preserve"> </v>
      </c>
      <c r="N14" s="340"/>
      <c r="O14" s="16">
        <f>Electives!B73</f>
        <v>2</v>
      </c>
      <c r="P14" s="108" t="str">
        <f>Electives!C73</f>
        <v>Discuss what you like about art piece</v>
      </c>
      <c r="Q14" s="16" t="str">
        <f>IF(Electives!G73&lt;&gt;"", Electives!G73, " ")</f>
        <v xml:space="preserve"> </v>
      </c>
      <c r="S14" s="177" t="str">
        <f>'Cub Awards'!B17</f>
        <v>a</v>
      </c>
      <c r="T14" s="278" t="str">
        <f>'Cub Awards'!C17</f>
        <v>Participate in nature hike</v>
      </c>
      <c r="U14" s="278"/>
      <c r="V14" s="176" t="str">
        <f>IF('Cub Awards'!G17&lt;&gt;"", 'Cub Awards'!G17, "")</f>
        <v/>
      </c>
    </row>
    <row r="15" spans="1:22">
      <c r="A15" s="20" t="str">
        <f>D29</f>
        <v>Tiger Bites</v>
      </c>
      <c r="B15" s="111" t="str">
        <f>Achievements!G42</f>
        <v/>
      </c>
      <c r="D15" s="342"/>
      <c r="E15" s="16">
        <f>Achievements!B18</f>
        <v>4</v>
      </c>
      <c r="F15" s="105" t="str">
        <f>Achievements!C18</f>
        <v>Make up a new game and play it</v>
      </c>
      <c r="G15" s="16" t="str">
        <f>IF(Achievements!G18&lt;&gt;"", Achievements!G18, " ")</f>
        <v xml:space="preserve"> </v>
      </c>
      <c r="I15" s="343"/>
      <c r="J15" s="16">
        <f>Electives!B19</f>
        <v>4</v>
      </c>
      <c r="K15" s="107" t="str">
        <f>Electives!C19</f>
        <v>Talk about polite language</v>
      </c>
      <c r="L15" s="16" t="str">
        <f>IF(Electives!G19&lt;&gt;"", Electives!G19, " ")</f>
        <v xml:space="preserve"> </v>
      </c>
      <c r="N15" s="340"/>
      <c r="O15" s="16">
        <f>Electives!B74</f>
        <v>3</v>
      </c>
      <c r="P15" s="108" t="str">
        <f>Electives!C74</f>
        <v>Create an art piece</v>
      </c>
      <c r="Q15" s="16" t="str">
        <f>IF(Electives!G74&lt;&gt;"", Electives!G74, " ")</f>
        <v xml:space="preserve"> </v>
      </c>
      <c r="S15" s="177" t="str">
        <f>'Cub Awards'!B18</f>
        <v>b</v>
      </c>
      <c r="T15" s="278" t="str">
        <f>'Cub Awards'!C18</f>
        <v>Participate in outdoor activity</v>
      </c>
      <c r="U15" s="278"/>
      <c r="V15" s="176" t="str">
        <f>IF('Cub Awards'!G18&lt;&gt;"", 'Cub Awards'!G18, "")</f>
        <v/>
      </c>
    </row>
    <row r="16" spans="1:22" ht="12.75" customHeight="1">
      <c r="A16" s="112" t="str">
        <f>D36</f>
        <v>Tigers in the Wild</v>
      </c>
      <c r="B16" s="111" t="str">
        <f>Achievements!G53</f>
        <v/>
      </c>
      <c r="D16" s="342"/>
      <c r="E16" s="16">
        <f>Achievements!B19</f>
        <v>5</v>
      </c>
      <c r="F16" s="105" t="str">
        <f>Achievements!C19</f>
        <v>Learn how being active is part of health</v>
      </c>
      <c r="G16" s="16" t="str">
        <f>IF(Achievements!G19&lt;&gt;"", Achievements!G19, " ")</f>
        <v xml:space="preserve"> </v>
      </c>
      <c r="I16" s="343"/>
      <c r="J16" s="16">
        <f>Electives!B20</f>
        <v>5</v>
      </c>
      <c r="K16" s="107" t="str">
        <f>Electives!C20</f>
        <v>Play a game with your den politely</v>
      </c>
      <c r="L16" s="16" t="str">
        <f>IF(Electives!G20&lt;&gt;"", Electives!G20, " ")</f>
        <v xml:space="preserve"> </v>
      </c>
      <c r="N16" s="340"/>
      <c r="O16" s="16">
        <f>Electives!B75</f>
        <v>4</v>
      </c>
      <c r="P16" s="108" t="str">
        <f>Electives!C75</f>
        <v>Create an art piece using shapes</v>
      </c>
      <c r="Q16" s="16" t="str">
        <f>IF(Electives!G75&lt;&gt;"", Electives!G75, " ")</f>
        <v xml:space="preserve"> </v>
      </c>
      <c r="S16" s="177" t="str">
        <f>'Cub Awards'!B19</f>
        <v>c</v>
      </c>
      <c r="T16" s="278" t="str">
        <f>'Cub Awards'!C19</f>
        <v>Explain the buddy system</v>
      </c>
      <c r="U16" s="278"/>
      <c r="V16" s="176" t="str">
        <f>IF('Cub Awards'!G19&lt;&gt;"", 'Cub Awards'!G19, "")</f>
        <v/>
      </c>
    </row>
    <row r="17" spans="1:22">
      <c r="A17" s="45"/>
      <c r="B17" s="46"/>
      <c r="D17" s="344" t="str">
        <f>Achievements!B21</f>
        <v>My Family's Duty to God</v>
      </c>
      <c r="E17" s="344"/>
      <c r="F17" s="344"/>
      <c r="G17" s="344"/>
      <c r="I17" s="343"/>
      <c r="J17" s="16">
        <f>Electives!B21</f>
        <v>6</v>
      </c>
      <c r="K17" s="107" t="str">
        <f>Electives!C21</f>
        <v>Work on a service project</v>
      </c>
      <c r="L17" s="16" t="str">
        <f>IF(Electives!G21&lt;&gt;"", Electives!G21, " ")</f>
        <v xml:space="preserve"> </v>
      </c>
      <c r="N17" s="341"/>
      <c r="O17" s="16">
        <f>Electives!B76</f>
        <v>5</v>
      </c>
      <c r="P17" s="108" t="str">
        <f>Electives!C76</f>
        <v>Use tangrams to create shapes</v>
      </c>
      <c r="Q17" s="16" t="str">
        <f>IF(Electives!G76&lt;&gt;"", Electives!G76, " ")</f>
        <v xml:space="preserve"> </v>
      </c>
      <c r="R17" s="138"/>
      <c r="S17" s="177" t="str">
        <f>'Cub Awards'!B20</f>
        <v>d</v>
      </c>
      <c r="T17" s="278" t="str">
        <f>'Cub Awards'!C20</f>
        <v>Attend a pack overnighter</v>
      </c>
      <c r="U17" s="278"/>
      <c r="V17" s="176" t="str">
        <f>IF('Cub Awards'!G20&lt;&gt;"", 'Cub Awards'!G20, "")</f>
        <v/>
      </c>
    </row>
    <row r="18" spans="1:22" ht="12.75" customHeight="1">
      <c r="A18" s="1" t="s">
        <v>243</v>
      </c>
      <c r="D18" s="332" t="str">
        <f>Achievements!E21</f>
        <v>(do 1 and two of 2-5)</v>
      </c>
      <c r="E18" s="16">
        <f>Achievements!B22</f>
        <v>1</v>
      </c>
      <c r="F18" s="105" t="str">
        <f>Achievements!C22</f>
        <v>Find out what duty to God means</v>
      </c>
      <c r="G18" s="16" t="str">
        <f>IF(Achievements!G22&lt;&gt;"", Achievements!G22, " ")</f>
        <v xml:space="preserve"> </v>
      </c>
      <c r="I18" s="338" t="str">
        <f>Electives!B23</f>
        <v>Family Stories</v>
      </c>
      <c r="J18" s="338"/>
      <c r="K18" s="338"/>
      <c r="L18" s="141" t="str">
        <f>IF(Electives!G22&lt;&gt;"", Electives!G22, " ")</f>
        <v xml:space="preserve"> </v>
      </c>
      <c r="N18" s="338" t="str">
        <f>Electives!B78</f>
        <v>Tiger-iffic!</v>
      </c>
      <c r="O18" s="338"/>
      <c r="P18" s="338"/>
      <c r="Q18" s="338"/>
      <c r="S18" s="177" t="str">
        <f>'Cub Awards'!B21</f>
        <v>e</v>
      </c>
      <c r="T18" s="278" t="str">
        <f>'Cub Awards'!C21</f>
        <v>Complete an oudoor service project</v>
      </c>
      <c r="U18" s="278"/>
      <c r="V18" s="176" t="str">
        <f>IF('Cub Awards'!G21&lt;&gt;"", 'Cub Awards'!G21, "")</f>
        <v/>
      </c>
    </row>
    <row r="19" spans="1:22">
      <c r="A19" s="114" t="str">
        <f>I3</f>
        <v>Curiosity, Intrigue, and Magical Mysteries</v>
      </c>
      <c r="B19" s="16" t="str">
        <f>Electives!G14</f>
        <v/>
      </c>
      <c r="D19" s="333"/>
      <c r="E19" s="16">
        <f>Achievements!B23</f>
        <v>2</v>
      </c>
      <c r="F19" s="142" t="str">
        <f>Achievements!C23</f>
        <v>What makes family member special</v>
      </c>
      <c r="G19" s="16" t="str">
        <f>IF(Achievements!G23&lt;&gt;"", Achievements!G23, " ")</f>
        <v xml:space="preserve"> </v>
      </c>
      <c r="I19" s="343" t="str">
        <f>Electives!E23</f>
        <v>(do 1 and three of 2-8)</v>
      </c>
      <c r="J19" s="16">
        <f>Electives!B24</f>
        <v>1</v>
      </c>
      <c r="K19" s="107" t="str">
        <f>Electives!C24</f>
        <v>Discuss where your family originated</v>
      </c>
      <c r="L19" s="16" t="str">
        <f>IF(Electives!G24&lt;&gt;"", Electives!G24, " ")</f>
        <v xml:space="preserve"> </v>
      </c>
      <c r="N19" s="348" t="str">
        <f>Electives!E78</f>
        <v>(do 1-3 and one of 4-6)</v>
      </c>
      <c r="O19" s="16">
        <f>Electives!B79</f>
        <v>1</v>
      </c>
      <c r="P19" s="107" t="str">
        <f>Electives!C79</f>
        <v>Play two games by yourself</v>
      </c>
      <c r="Q19" s="16" t="str">
        <f>IF(Electives!G79&lt;&gt;"", Electives!G79, " ")</f>
        <v xml:space="preserve"> </v>
      </c>
      <c r="S19" s="177" t="str">
        <f>'Cub Awards'!B22</f>
        <v>f</v>
      </c>
      <c r="T19" s="278" t="str">
        <f>'Cub Awards'!C22</f>
        <v>Complete conservation project</v>
      </c>
      <c r="U19" s="278"/>
      <c r="V19" s="176" t="str">
        <f>IF('Cub Awards'!G22&lt;&gt;"", 'Cub Awards'!G22, "")</f>
        <v/>
      </c>
    </row>
    <row r="20" spans="1:22" ht="12.75" customHeight="1">
      <c r="A20" s="115" t="str">
        <f>I11</f>
        <v>Earning Your Stripes</v>
      </c>
      <c r="B20" s="16" t="str">
        <f>Electives!G22</f>
        <v xml:space="preserve"> </v>
      </c>
      <c r="D20" s="333"/>
      <c r="E20" s="16">
        <f>Achievements!B24</f>
        <v>3</v>
      </c>
      <c r="F20" s="105" t="str">
        <f>Achievements!C24</f>
        <v>Show your family's beliefs</v>
      </c>
      <c r="G20" s="16" t="str">
        <f>IF(Achievements!G24&lt;&gt;"", Achievements!G24, " ")</f>
        <v xml:space="preserve"> </v>
      </c>
      <c r="I20" s="343"/>
      <c r="J20" s="16">
        <f>Electives!B25</f>
        <v>2</v>
      </c>
      <c r="K20" s="107" t="str">
        <f>Electives!C25</f>
        <v>Make a family crest</v>
      </c>
      <c r="L20" s="16" t="str">
        <f>IF(Electives!G25&lt;&gt;"", Electives!G25, " ")</f>
        <v xml:space="preserve"> </v>
      </c>
      <c r="N20" s="348"/>
      <c r="O20" s="16">
        <f>Electives!B80</f>
        <v>2</v>
      </c>
      <c r="P20" s="107" t="str">
        <f>Electives!C80</f>
        <v>Play an inside game</v>
      </c>
      <c r="Q20" s="16" t="str">
        <f>IF(Electives!G80&lt;&gt;"", Electives!G80, " ")</f>
        <v xml:space="preserve"> </v>
      </c>
      <c r="S20" s="177" t="str">
        <f>'Cub Awards'!B23</f>
        <v>g</v>
      </c>
      <c r="T20" s="278" t="str">
        <f>'Cub Awards'!C23</f>
        <v>Earn the Summertime Pack Award</v>
      </c>
      <c r="U20" s="278"/>
      <c r="V20" s="176" t="str">
        <f>IF('Cub Awards'!G23&lt;&gt;"", 'Cub Awards'!G23, "")</f>
        <v/>
      </c>
    </row>
    <row r="21" spans="1:22">
      <c r="A21" s="115" t="str">
        <f>I18</f>
        <v>Family Stories</v>
      </c>
      <c r="B21" s="16" t="str">
        <f>Electives!G32</f>
        <v/>
      </c>
      <c r="D21" s="333"/>
      <c r="E21" s="16">
        <f>Achievements!B25</f>
        <v>4</v>
      </c>
      <c r="F21" s="105" t="str">
        <f>Achievements!C25</f>
        <v>Participate in a worship experience</v>
      </c>
      <c r="G21" s="16" t="str">
        <f>IF(Achievements!G25&lt;&gt;"", Achievements!G25, " ")</f>
        <v xml:space="preserve"> </v>
      </c>
      <c r="I21" s="343"/>
      <c r="J21" s="16">
        <f>Electives!B26</f>
        <v>3</v>
      </c>
      <c r="K21" s="107" t="str">
        <f>Electives!C26</f>
        <v>Find out about your heritage</v>
      </c>
      <c r="L21" s="16" t="str">
        <f>IF(Electives!G26&lt;&gt;"", Electives!G26, " ")</f>
        <v xml:space="preserve"> </v>
      </c>
      <c r="N21" s="348"/>
      <c r="O21" s="16">
        <f>Electives!B81</f>
        <v>3</v>
      </c>
      <c r="P21" s="107" t="str">
        <f>Electives!C81</f>
        <v>Play a problem-solving game</v>
      </c>
      <c r="Q21" s="16" t="str">
        <f>IF(Electives!G81&lt;&gt;"", Electives!G81, " ")</f>
        <v xml:space="preserve"> </v>
      </c>
      <c r="S21" s="177" t="str">
        <f>'Cub Awards'!B24</f>
        <v>h</v>
      </c>
      <c r="T21" s="278" t="str">
        <f>'Cub Awards'!C24</f>
        <v>Participate in nature observation</v>
      </c>
      <c r="U21" s="278"/>
      <c r="V21" s="176" t="str">
        <f>IF('Cub Awards'!G24&lt;&gt;"", 'Cub Awards'!G24, "")</f>
        <v/>
      </c>
    </row>
    <row r="22" spans="1:22">
      <c r="A22" s="115" t="str">
        <f>I27</f>
        <v>Floats and Boats</v>
      </c>
      <c r="B22" s="16" t="str">
        <f>Electives!G41</f>
        <v/>
      </c>
      <c r="D22" s="334"/>
      <c r="E22" s="16">
        <f>Achievements!B26</f>
        <v>5</v>
      </c>
      <c r="F22" s="143" t="str">
        <f>Achievements!C26</f>
        <v>Carry out an act that shows duty to God</v>
      </c>
      <c r="G22" s="16" t="str">
        <f>IF(Achievements!G26&lt;&gt;"", Achievements!G26, " ")</f>
        <v xml:space="preserve"> </v>
      </c>
      <c r="I22" s="343"/>
      <c r="J22" s="16">
        <f>Electives!B27</f>
        <v>4</v>
      </c>
      <c r="K22" s="107" t="str">
        <f>Electives!C27</f>
        <v>Interview a family elder</v>
      </c>
      <c r="L22" s="16" t="str">
        <f>IF(Electives!G27&lt;&gt;"", Electives!G27, " ")</f>
        <v xml:space="preserve"> </v>
      </c>
      <c r="N22" s="348"/>
      <c r="O22" s="16" t="str">
        <f>Electives!B82</f>
        <v>4a</v>
      </c>
      <c r="P22" s="107" t="str">
        <f>Electives!C82</f>
        <v>Play a family video game tournament</v>
      </c>
      <c r="Q22" s="16" t="str">
        <f>IF(Electives!G82&lt;&gt;"", Electives!G82, " ")</f>
        <v xml:space="preserve"> </v>
      </c>
      <c r="S22" s="177" t="str">
        <f>'Cub Awards'!B25</f>
        <v>i</v>
      </c>
      <c r="T22" s="278" t="str">
        <f>'Cub Awards'!C25</f>
        <v>Participate in outdoor aquatics</v>
      </c>
      <c r="U22" s="278"/>
      <c r="V22" s="176" t="str">
        <f>IF('Cub Awards'!G25&lt;&gt;"", 'Cub Awards'!G25, "")</f>
        <v/>
      </c>
    </row>
    <row r="23" spans="1:22">
      <c r="A23" s="116" t="str">
        <f>I35</f>
        <v>Good Knights</v>
      </c>
      <c r="B23" s="16" t="str">
        <f>Electives!G49</f>
        <v/>
      </c>
      <c r="D23" s="344" t="str">
        <f>Achievements!B28</f>
        <v>Team Tiger</v>
      </c>
      <c r="E23" s="344"/>
      <c r="F23" s="344"/>
      <c r="G23" s="344"/>
      <c r="I23" s="343"/>
      <c r="J23" s="16">
        <f>Electives!B28</f>
        <v>5</v>
      </c>
      <c r="K23" s="107" t="str">
        <f>Electives!C28</f>
        <v>Make a family tree</v>
      </c>
      <c r="L23" s="16" t="str">
        <f>IF(Electives!G28&lt;&gt;"", Electives!G28, " ")</f>
        <v xml:space="preserve"> </v>
      </c>
      <c r="N23" s="348"/>
      <c r="O23" s="16" t="str">
        <f>Electives!B83</f>
        <v>4b</v>
      </c>
      <c r="P23" s="145" t="str">
        <f>Electives!C83</f>
        <v>List three tips to help someone learn a game</v>
      </c>
      <c r="Q23" s="16" t="str">
        <f>IF(Electives!G83&lt;&gt;"", Electives!G83, " ")</f>
        <v xml:space="preserve"> </v>
      </c>
      <c r="S23" s="177" t="str">
        <f>'Cub Awards'!B26</f>
        <v>j</v>
      </c>
      <c r="T23" s="278" t="str">
        <f>'Cub Awards'!C26</f>
        <v>Participate in outdoor campfire pgm</v>
      </c>
      <c r="U23" s="278"/>
      <c r="V23" s="176" t="str">
        <f>IF('Cub Awards'!G26&lt;&gt;"", 'Cub Awards'!G26, "")</f>
        <v/>
      </c>
    </row>
    <row r="24" spans="1:22" ht="12.75" customHeight="1">
      <c r="A24" s="115" t="str">
        <f>I42</f>
        <v>Rolling Tigers</v>
      </c>
      <c r="B24" s="16" t="str">
        <f>Electives!G60</f>
        <v/>
      </c>
      <c r="D24" s="346" t="str">
        <f>Achievements!E28</f>
        <v>(do 1-2 and two of 3-5)</v>
      </c>
      <c r="E24" s="16">
        <f>Achievements!B29</f>
        <v>1</v>
      </c>
      <c r="F24" s="105" t="str">
        <f>Achievements!C29</f>
        <v>List different teams you're a part of</v>
      </c>
      <c r="G24" s="16" t="str">
        <f>IF(Achievements!G29&lt;&gt;"", Achievements!G29, " ")</f>
        <v xml:space="preserve"> </v>
      </c>
      <c r="I24" s="343"/>
      <c r="J24" s="16">
        <f>Electives!B29</f>
        <v>6</v>
      </c>
      <c r="K24" s="107" t="str">
        <f>Electives!C29</f>
        <v>Share what your name means</v>
      </c>
      <c r="L24" s="16" t="str">
        <f>IF(Electives!G29&lt;&gt;"", Electives!G29, " ")</f>
        <v xml:space="preserve"> </v>
      </c>
      <c r="N24" s="348"/>
      <c r="O24" s="16" t="str">
        <f>Electives!B84</f>
        <v>4c</v>
      </c>
      <c r="P24" s="108" t="str">
        <f>Electives!C84</f>
        <v>Play an appropriate game with a friend</v>
      </c>
      <c r="Q24" s="16" t="str">
        <f>IF(Electives!G84&lt;&gt;"", Electives!G84, " ")</f>
        <v xml:space="preserve"> </v>
      </c>
      <c r="S24" s="177" t="str">
        <f>'Cub Awards'!B27</f>
        <v>k</v>
      </c>
      <c r="T24" s="278" t="str">
        <f>'Cub Awards'!C27</f>
        <v>Participate in outdoor sporting event</v>
      </c>
      <c r="U24" s="278"/>
      <c r="V24" s="176" t="str">
        <f>IF('Cub Awards'!G27&lt;&gt;"", 'Cub Awards'!G27, "")</f>
        <v/>
      </c>
    </row>
    <row r="25" spans="1:22" ht="12.75" customHeight="1">
      <c r="A25" s="115" t="str">
        <f>N3</f>
        <v>Sky is the Limit</v>
      </c>
      <c r="B25" s="16" t="str">
        <f>Electives!G70</f>
        <v/>
      </c>
      <c r="D25" s="346"/>
      <c r="E25" s="16">
        <f>Achievements!B30</f>
        <v>2</v>
      </c>
      <c r="F25" s="105" t="str">
        <f>Achievements!C30</f>
        <v>Make a den job chart</v>
      </c>
      <c r="G25" s="16" t="str">
        <f>IF(Achievements!G30&lt;&gt;"", Achievements!G30, " ")</f>
        <v xml:space="preserve"> </v>
      </c>
      <c r="I25" s="343"/>
      <c r="J25" s="16">
        <f>Electives!B30</f>
        <v>7</v>
      </c>
      <c r="K25" s="145" t="str">
        <f>Electives!C30</f>
        <v>Share favorite snack from your heritage</v>
      </c>
      <c r="L25" s="16" t="str">
        <f>IF(Electives!G30&lt;&gt;"", Electives!G30, " ")</f>
        <v xml:space="preserve"> </v>
      </c>
      <c r="N25" s="348"/>
      <c r="O25" s="16">
        <f>Electives!B85</f>
        <v>5</v>
      </c>
      <c r="P25" s="107" t="str">
        <f>Electives!C85</f>
        <v>Invent a game and play it</v>
      </c>
      <c r="Q25" s="16" t="str">
        <f>IF(Electives!G85&lt;&gt;"", Electives!G85, " ")</f>
        <v xml:space="preserve"> </v>
      </c>
      <c r="S25" s="177" t="str">
        <f>'Cub Awards'!B28</f>
        <v>l</v>
      </c>
      <c r="T25" s="278" t="str">
        <f>'Cub Awards'!C28</f>
        <v>Participate in outdoor worship service</v>
      </c>
      <c r="U25" s="278"/>
      <c r="V25" s="176" t="str">
        <f>IF('Cub Awards'!G28&lt;&gt;"", 'Cub Awards'!G28, "")</f>
        <v/>
      </c>
    </row>
    <row r="26" spans="1:22" ht="12.75" customHeight="1">
      <c r="A26" s="115" t="str">
        <f>N12</f>
        <v>Stories in Shapes</v>
      </c>
      <c r="B26" s="113" t="str">
        <f>Electives!G77</f>
        <v/>
      </c>
      <c r="D26" s="346"/>
      <c r="E26" s="16">
        <f>Achievements!B31</f>
        <v>3</v>
      </c>
      <c r="F26" s="143" t="str">
        <f>Achievements!C31</f>
        <v>Do two chores at home weekly for a month</v>
      </c>
      <c r="G26" s="16" t="str">
        <f>IF(Achievements!G31&lt;&gt;"", Achievements!G31, " ")</f>
        <v xml:space="preserve"> </v>
      </c>
      <c r="I26" s="343"/>
      <c r="J26" s="16">
        <f>Electives!B31</f>
        <v>8</v>
      </c>
      <c r="K26" s="107" t="str">
        <f>Electives!C31</f>
        <v>Locate your family's origin on a map</v>
      </c>
      <c r="L26" s="16" t="str">
        <f>IF(Electives!G31&lt;&gt;"", Electives!G31, " ")</f>
        <v xml:space="preserve"> </v>
      </c>
      <c r="N26" s="348"/>
      <c r="O26" s="16">
        <f>Electives!B86</f>
        <v>6</v>
      </c>
      <c r="P26" s="107" t="str">
        <f>Electives!C86</f>
        <v>Play a team game with your den</v>
      </c>
      <c r="Q26" s="16" t="str">
        <f>IF(Electives!G86&lt;&gt;"", Electives!G86, " ")</f>
        <v xml:space="preserve"> </v>
      </c>
      <c r="S26" s="177" t="str">
        <f>'Cub Awards'!B29</f>
        <v>m</v>
      </c>
      <c r="T26" s="278" t="str">
        <f>'Cub Awards'!C29</f>
        <v>Explore park</v>
      </c>
      <c r="U26" s="278"/>
      <c r="V26" s="176" t="str">
        <f>IF('Cub Awards'!G29&lt;&gt;"", 'Cub Awards'!G29, "")</f>
        <v/>
      </c>
    </row>
    <row r="27" spans="1:22">
      <c r="A27" s="115" t="str">
        <f>N18</f>
        <v>Tiger-iffic!</v>
      </c>
      <c r="B27" s="16" t="str">
        <f>Electives!G87</f>
        <v xml:space="preserve"> </v>
      </c>
      <c r="D27" s="346"/>
      <c r="E27" s="16">
        <f>Achievements!B32</f>
        <v>4</v>
      </c>
      <c r="F27" s="105" t="str">
        <f>Achievements!C32</f>
        <v>Do activity to help community</v>
      </c>
      <c r="G27" s="16" t="str">
        <f>IF(Achievements!G32&lt;&gt;"", Achievements!G32, " ")</f>
        <v xml:space="preserve"> </v>
      </c>
      <c r="I27" s="338" t="str">
        <f>Electives!B33</f>
        <v>Floats and Boats</v>
      </c>
      <c r="J27" s="338"/>
      <c r="K27" s="338"/>
      <c r="L27" s="141" t="str">
        <f>IF(Electives!G31&lt;&gt;"", Electives!G31, " ")</f>
        <v xml:space="preserve"> </v>
      </c>
      <c r="N27" s="344" t="str">
        <f>Electives!B88</f>
        <v>Tiger: Safe and Smart</v>
      </c>
      <c r="O27" s="344"/>
      <c r="P27" s="344"/>
      <c r="Q27" s="344"/>
      <c r="S27" s="177" t="str">
        <f>'Cub Awards'!B30</f>
        <v>n</v>
      </c>
      <c r="T27" s="278" t="str">
        <f>'Cub Awards'!C30</f>
        <v>Invent and play outside game</v>
      </c>
      <c r="U27" s="278"/>
      <c r="V27" s="176" t="str">
        <f>IF('Cub Awards'!G30&lt;&gt;"", 'Cub Awards'!G30, "")</f>
        <v/>
      </c>
    </row>
    <row r="28" spans="1:22">
      <c r="A28" s="115" t="str">
        <f>N27</f>
        <v>Tiger: Safe and Smart</v>
      </c>
      <c r="B28" s="16" t="str">
        <f>Electives!G98</f>
        <v xml:space="preserve"> </v>
      </c>
      <c r="D28" s="346"/>
      <c r="E28" s="16">
        <f>Achievements!B33</f>
        <v>5</v>
      </c>
      <c r="F28" s="142" t="str">
        <f>Achievements!C33</f>
        <v>Show 3 ways a den makes a good team</v>
      </c>
      <c r="G28" s="16" t="str">
        <f>IF(Achievements!G33&lt;&gt;"", Achievements!G33, " ")</f>
        <v xml:space="preserve"> </v>
      </c>
      <c r="I28" s="343" t="str">
        <f>Electives!E33</f>
        <v>(1-4 and one of 5-7)</v>
      </c>
      <c r="J28" s="16">
        <f>Electives!B34</f>
        <v>1</v>
      </c>
      <c r="K28" s="140" t="str">
        <f>Electives!C34</f>
        <v>Say the SCOUT water safety chant</v>
      </c>
      <c r="L28" s="16" t="str">
        <f>IF(Electives!G34&lt;&gt;"", Electives!G34, " ")</f>
        <v xml:space="preserve"> </v>
      </c>
      <c r="N28" s="343" t="str">
        <f>Electives!E88</f>
        <v>(do 1-8)</v>
      </c>
      <c r="O28" s="16">
        <f>Electives!B89</f>
        <v>1</v>
      </c>
      <c r="P28" s="107" t="str">
        <f>Electives!C89</f>
        <v>Memorize your Address</v>
      </c>
      <c r="Q28" s="16" t="str">
        <f>IF(Electives!G89&lt;&gt;"", Electives!G89, " ")</f>
        <v xml:space="preserve"> </v>
      </c>
    </row>
    <row r="29" spans="1:22" ht="12.75" customHeight="1">
      <c r="A29" s="115" t="str">
        <f>N37</f>
        <v>Tiger Tag</v>
      </c>
      <c r="B29" s="16" t="str">
        <f>Electives!G104</f>
        <v/>
      </c>
      <c r="D29" s="344" t="str">
        <f>Achievements!B35</f>
        <v>Tiger Bites</v>
      </c>
      <c r="E29" s="344"/>
      <c r="F29" s="344"/>
      <c r="G29" s="344"/>
      <c r="I29" s="343"/>
      <c r="J29" s="16">
        <f>Electives!B35</f>
        <v>2</v>
      </c>
      <c r="K29" s="140" t="str">
        <f>Electives!C35</f>
        <v>Importance of buddies and play game</v>
      </c>
      <c r="L29" s="16" t="str">
        <f>IF(Electives!G35&lt;&gt;"", Electives!G35, " ")</f>
        <v xml:space="preserve"> </v>
      </c>
      <c r="N29" s="343"/>
      <c r="O29" s="16">
        <f>Electives!B90</f>
        <v>2</v>
      </c>
      <c r="P29" s="109" t="str">
        <f>Electives!C90</f>
        <v>Memorize an emergency contact's phone #</v>
      </c>
      <c r="Q29" s="16" t="str">
        <f>IF(Electives!G90&lt;&gt;"", Electives!G90, " ")</f>
        <v xml:space="preserve"> </v>
      </c>
    </row>
    <row r="30" spans="1:22" ht="12.75" customHeight="1">
      <c r="A30" s="115" t="str">
        <f>N42</f>
        <v>Tiger Tales</v>
      </c>
      <c r="B30" s="16" t="str">
        <f>Electives!G113</f>
        <v xml:space="preserve"> </v>
      </c>
      <c r="D30" s="347" t="str">
        <f>Achievements!E35</f>
        <v>(do 1-2 and two of 3-6)</v>
      </c>
      <c r="E30" s="16">
        <f>Achievements!B36</f>
        <v>1</v>
      </c>
      <c r="F30" s="105" t="str">
        <f>Achievements!C36</f>
        <v>Identify good and bad food choices</v>
      </c>
      <c r="G30" s="16" t="str">
        <f>IF(Achievements!G36&lt;&gt;"", Achievements!G36, " ")</f>
        <v xml:space="preserve"> </v>
      </c>
      <c r="I30" s="343"/>
      <c r="J30" s="16">
        <f>Electives!B36</f>
        <v>3</v>
      </c>
      <c r="K30" s="140" t="str">
        <f>Electives!C36</f>
        <v>Help someone into the water</v>
      </c>
      <c r="L30" s="16" t="str">
        <f>IF(Electives!G36&lt;&gt;"", Electives!G36, " ")</f>
        <v xml:space="preserve"> </v>
      </c>
      <c r="N30" s="343"/>
      <c r="O30" s="16">
        <f>Electives!B91</f>
        <v>3</v>
      </c>
      <c r="P30" s="107" t="str">
        <f>Electives!C91</f>
        <v>Take 911 safety quiz</v>
      </c>
      <c r="Q30" s="16" t="str">
        <f>IF(Electives!G91&lt;&gt;"", Electives!G91, " ")</f>
        <v xml:space="preserve"> </v>
      </c>
      <c r="S30" s="329" t="s">
        <v>419</v>
      </c>
      <c r="T30" s="329"/>
      <c r="U30" s="329"/>
      <c r="V30" s="329"/>
    </row>
    <row r="31" spans="1:22">
      <c r="A31" s="112" t="str">
        <f>N50</f>
        <v>Tiger Theater</v>
      </c>
      <c r="B31" s="16" t="str">
        <f>Electives!G120</f>
        <v xml:space="preserve"> </v>
      </c>
      <c r="D31" s="347"/>
      <c r="E31" s="16">
        <f>Achievements!B37</f>
        <v>2</v>
      </c>
      <c r="F31" s="105" t="str">
        <f>Achievements!C37</f>
        <v>Keep yourself and area clean</v>
      </c>
      <c r="G31" s="16" t="str">
        <f>IF(Achievements!G37&lt;&gt;"", Achievements!G37, " ")</f>
        <v xml:space="preserve"> </v>
      </c>
      <c r="I31" s="343"/>
      <c r="J31" s="16">
        <f>Electives!B37</f>
        <v>4</v>
      </c>
      <c r="K31" s="147" t="str">
        <f>Electives!C37</f>
        <v>Blow your breath under water and do a glide</v>
      </c>
      <c r="L31" s="16" t="str">
        <f>IF(Electives!G37&lt;&gt;"", Electives!G37, " ")</f>
        <v xml:space="preserve"> </v>
      </c>
      <c r="N31" s="343"/>
      <c r="O31" s="16">
        <f>Electives!B92</f>
        <v>4</v>
      </c>
      <c r="P31" s="107" t="str">
        <f>Electives!C92</f>
        <v>Show "Stop Drop and Roll"</v>
      </c>
      <c r="Q31" s="16" t="str">
        <f>IF(Electives!G92&lt;&gt;"", Electives!G92, " ")</f>
        <v xml:space="preserve"> </v>
      </c>
      <c r="S31" s="329"/>
      <c r="T31" s="329"/>
      <c r="U31" s="329"/>
      <c r="V31" s="329"/>
    </row>
    <row r="32" spans="1:22">
      <c r="A32" s="2"/>
      <c r="B32" s="15"/>
      <c r="D32" s="347"/>
      <c r="E32" s="16">
        <f>Achievements!B38</f>
        <v>3</v>
      </c>
      <c r="F32" s="142" t="str">
        <f>Achievements!C38</f>
        <v>Show difference between fruit and veggie</v>
      </c>
      <c r="G32" s="16" t="str">
        <f>IF(Achievements!G38&lt;&gt;"", Achievements!G38, " ")</f>
        <v xml:space="preserve"> </v>
      </c>
      <c r="I32" s="343"/>
      <c r="J32" s="16">
        <f>Electives!B38</f>
        <v>5</v>
      </c>
      <c r="K32" s="140" t="str">
        <f>Electives!C38</f>
        <v>Identify five different kinds of boats</v>
      </c>
      <c r="L32" s="16" t="str">
        <f>IF(Electives!G38&lt;&gt;"", Electives!G38, " ")</f>
        <v xml:space="preserve"> </v>
      </c>
      <c r="N32" s="343"/>
      <c r="O32" s="16">
        <f>Electives!B93</f>
        <v>5</v>
      </c>
      <c r="P32" s="107" t="str">
        <f>Electives!C93</f>
        <v>Show rolling someone in a blanket</v>
      </c>
      <c r="Q32" s="16" t="str">
        <f>IF(Electives!G93&lt;&gt;"", Electives!G93, " ")</f>
        <v xml:space="preserve"> </v>
      </c>
      <c r="S32" s="10"/>
      <c r="T32" s="178" t="str">
        <f>'Shooting Sports'!C5</f>
        <v>BB Gun: Level 1</v>
      </c>
      <c r="U32" s="10"/>
      <c r="V32" s="10"/>
    </row>
    <row r="33" spans="1:22" ht="12.75" customHeight="1">
      <c r="A33" s="2"/>
      <c r="B33" s="15"/>
      <c r="D33" s="347"/>
      <c r="E33" s="16">
        <f>Achievements!B39</f>
        <v>4</v>
      </c>
      <c r="F33" s="105" t="str">
        <f>Achievements!C39</f>
        <v>Help your family at a meal for a week</v>
      </c>
      <c r="G33" s="16" t="str">
        <f>IF(Achievements!G39&lt;&gt;"", Achievements!G39, " ")</f>
        <v xml:space="preserve"> </v>
      </c>
      <c r="I33" s="343"/>
      <c r="J33" s="16">
        <f>Electives!B39</f>
        <v>6</v>
      </c>
      <c r="K33" s="140" t="str">
        <f>Electives!C39</f>
        <v>Build a boat from recycled materials</v>
      </c>
      <c r="L33" s="16" t="str">
        <f>IF(Electives!G39&lt;&gt;"", Electives!G39, " ")</f>
        <v xml:space="preserve"> </v>
      </c>
      <c r="N33" s="343"/>
      <c r="O33" s="16">
        <f>Electives!B94</f>
        <v>6</v>
      </c>
      <c r="P33" s="107" t="str">
        <f>Electives!C94</f>
        <v>Make a fire escape map</v>
      </c>
      <c r="Q33" s="16" t="str">
        <f>IF(Electives!G94&lt;&gt;"", Electives!G94, " ")</f>
        <v xml:space="preserve"> </v>
      </c>
      <c r="S33" s="148">
        <f>'Shooting Sports'!B6</f>
        <v>1</v>
      </c>
      <c r="T33" s="148" t="str">
        <f>'Shooting Sports'!C6</f>
        <v>Explain what to do if you find gun</v>
      </c>
      <c r="U33" s="148"/>
      <c r="V33" s="148" t="str">
        <f>IF('Shooting Sports'!G6&lt;&gt;"", 'Shooting Sports'!G6, "")</f>
        <v/>
      </c>
    </row>
    <row r="34" spans="1:22" ht="12.75" customHeight="1">
      <c r="A34" s="2"/>
      <c r="B34" s="15"/>
      <c r="D34" s="347"/>
      <c r="E34" s="16">
        <f>Achievements!B40</f>
        <v>5</v>
      </c>
      <c r="F34" s="143" t="str">
        <f>Achievements!C40</f>
        <v>Use manners while eating with your fingers</v>
      </c>
      <c r="G34" s="16" t="str">
        <f>IF(Achievements!G40&lt;&gt;"", Achievements!G40, " ")</f>
        <v xml:space="preserve"> </v>
      </c>
      <c r="I34" s="343"/>
      <c r="J34" s="16">
        <f>Electives!B40</f>
        <v>7</v>
      </c>
      <c r="K34" s="146" t="str">
        <f>Electives!C40</f>
        <v>Show you can wear a life jacket properly</v>
      </c>
      <c r="L34" s="16" t="str">
        <f>IF(Electives!G40&lt;&gt;"", Electives!G40, " ")</f>
        <v xml:space="preserve"> </v>
      </c>
      <c r="N34" s="343"/>
      <c r="O34" s="16">
        <f>Electives!B95</f>
        <v>7</v>
      </c>
      <c r="P34" s="108" t="str">
        <f>Electives!C95</f>
        <v>Explain fire escape map and do fire drill</v>
      </c>
      <c r="Q34" s="16" t="str">
        <f>IF(Electives!G95&lt;&gt;"", Electives!G95, " ")</f>
        <v xml:space="preserve"> </v>
      </c>
      <c r="S34" s="148">
        <f>'Shooting Sports'!B7</f>
        <v>2</v>
      </c>
      <c r="T34" s="148" t="str">
        <f>'Shooting Sports'!C7</f>
        <v>Load, fire, secure gun and safety mech.</v>
      </c>
      <c r="U34" s="148"/>
      <c r="V34" s="148" t="str">
        <f>IF('Shooting Sports'!G7&lt;&gt;"", 'Shooting Sports'!G7, "")</f>
        <v/>
      </c>
    </row>
    <row r="35" spans="1:22">
      <c r="A35" s="88" t="s">
        <v>92</v>
      </c>
      <c r="B35" s="119"/>
      <c r="D35" s="347"/>
      <c r="E35" s="16">
        <f>Achievements!B41</f>
        <v>6</v>
      </c>
      <c r="F35" s="105" t="str">
        <f>Achievements!C41</f>
        <v>Make a good snack choice for den</v>
      </c>
      <c r="G35" s="16" t="str">
        <f>IF(Achievements!G41&lt;&gt;"", Achievements!G41, " ")</f>
        <v xml:space="preserve"> </v>
      </c>
      <c r="I35" s="338" t="str">
        <f>Electives!B42</f>
        <v>Good Knights</v>
      </c>
      <c r="J35" s="338"/>
      <c r="K35" s="338"/>
      <c r="L35" s="338"/>
      <c r="N35" s="343"/>
      <c r="O35" s="16">
        <f>Electives!B96</f>
        <v>8</v>
      </c>
      <c r="P35" s="144" t="str">
        <f>Electives!C96</f>
        <v>Find and check batteries in smoke detectors</v>
      </c>
      <c r="Q35" s="16" t="str">
        <f>IF(Electives!G96&lt;&gt;"", Electives!G96, " ")</f>
        <v xml:space="preserve"> </v>
      </c>
      <c r="S35" s="148">
        <f>'Shooting Sports'!B8</f>
        <v>3</v>
      </c>
      <c r="T35" s="148" t="str">
        <f>'Shooting Sports'!C8</f>
        <v>Demonstrate good shooting techniques</v>
      </c>
      <c r="U35" s="148"/>
      <c r="V35" s="148" t="str">
        <f>IF('Shooting Sports'!G8&lt;&gt;"", 'Shooting Sports'!G8, "")</f>
        <v/>
      </c>
    </row>
    <row r="36" spans="1:22" ht="12.75" customHeight="1">
      <c r="A36" s="89" t="s">
        <v>93</v>
      </c>
      <c r="B36" s="120"/>
      <c r="D36" s="344" t="str">
        <f>Achievements!B43</f>
        <v>Tigers in the Wild</v>
      </c>
      <c r="E36" s="344"/>
      <c r="F36" s="344"/>
      <c r="G36" s="344"/>
      <c r="I36" s="347" t="str">
        <f>Electives!E42</f>
        <v>(do 1-2 and two of 3-6)</v>
      </c>
      <c r="J36" s="16">
        <f>Electives!B43</f>
        <v>1</v>
      </c>
      <c r="K36" s="107" t="str">
        <f>Electives!C43</f>
        <v>Explain one point of the Scout Law</v>
      </c>
      <c r="L36" s="16" t="str">
        <f>IF(Electives!G43&lt;&gt;"", Electives!G43, " ")</f>
        <v xml:space="preserve"> </v>
      </c>
      <c r="N36" s="343"/>
      <c r="O36" s="16">
        <f>Electives!B97</f>
        <v>9</v>
      </c>
      <c r="P36" s="107" t="str">
        <f>Electives!C97</f>
        <v>Visit with an emergency responder</v>
      </c>
      <c r="Q36" s="16" t="str">
        <f>IF(Electives!G97&lt;&gt;"", Electives!G97, " ")</f>
        <v xml:space="preserve"> </v>
      </c>
      <c r="S36" s="148">
        <f>'Shooting Sports'!B9</f>
        <v>4</v>
      </c>
      <c r="T36" s="148" t="str">
        <f>'Shooting Sports'!C9</f>
        <v>Show how to put away and store gun</v>
      </c>
      <c r="U36" s="148"/>
      <c r="V36" s="148" t="str">
        <f>IF('Shooting Sports'!G9&lt;&gt;"", 'Shooting Sports'!G9, "")</f>
        <v/>
      </c>
    </row>
    <row r="37" spans="1:22" ht="12.75" customHeight="1">
      <c r="A37" s="89" t="s">
        <v>334</v>
      </c>
      <c r="B37" s="120"/>
      <c r="D37" s="343" t="str">
        <f>Achievements!E43</f>
        <v>(do 1-3 and one of 4-7)</v>
      </c>
      <c r="E37" s="16">
        <f>Achievements!B44</f>
        <v>1</v>
      </c>
      <c r="F37" s="142" t="str">
        <f>Achievements!C44</f>
        <v>Collect the CS Six Essentials for a hike</v>
      </c>
      <c r="G37" s="16" t="str">
        <f>IF(Achievements!G44&lt;&gt;"", Achievements!G44, " ")</f>
        <v xml:space="preserve"> </v>
      </c>
      <c r="I37" s="347"/>
      <c r="J37" s="16">
        <f>Electives!B44</f>
        <v>2</v>
      </c>
      <c r="K37" s="107" t="str">
        <f>Electives!C44</f>
        <v>Make a code of conduct for your den</v>
      </c>
      <c r="L37" s="16" t="str">
        <f>IF(Electives!G44&lt;&gt;"", Electives!G44, " ")</f>
        <v xml:space="preserve"> </v>
      </c>
      <c r="N37" s="344" t="str">
        <f>Electives!B99</f>
        <v>Tiger Tag</v>
      </c>
      <c r="O37" s="344"/>
      <c r="P37" s="344"/>
      <c r="Q37" s="344"/>
      <c r="S37" s="179"/>
      <c r="T37" s="178" t="str">
        <f>'Shooting Sports'!C11</f>
        <v>BB Gun: Level 2</v>
      </c>
      <c r="U37" s="179"/>
      <c r="V37" s="179" t="str">
        <f>IF('Shooting Sports'!G11&lt;&gt;"", 'Shooting Sports'!G11, "")</f>
        <v/>
      </c>
    </row>
    <row r="38" spans="1:22" ht="12.75" customHeight="1">
      <c r="A38" s="90" t="s">
        <v>94</v>
      </c>
      <c r="B38" s="121"/>
      <c r="D38" s="343"/>
      <c r="E38" s="16">
        <f>Achievements!B45</f>
        <v>2</v>
      </c>
      <c r="F38" s="105" t="str">
        <f>Achievements!C45</f>
        <v>Go for a hike and carry your own gear</v>
      </c>
      <c r="G38" s="16" t="str">
        <f>IF(Achievements!G45&lt;&gt;"", Achievements!G45, " ")</f>
        <v xml:space="preserve"> </v>
      </c>
      <c r="I38" s="347"/>
      <c r="J38" s="16">
        <f>Electives!B45</f>
        <v>3</v>
      </c>
      <c r="K38" s="107" t="str">
        <f>Electives!C45</f>
        <v>Create a den and a personal shield</v>
      </c>
      <c r="L38" s="16" t="str">
        <f>IF(Electives!G45&lt;&gt;"", Electives!G45, " ")</f>
        <v xml:space="preserve"> </v>
      </c>
      <c r="N38" s="332" t="str">
        <f>Electives!E99</f>
        <v>(do 1-2 and one of 3-4)</v>
      </c>
      <c r="O38" s="16">
        <f>Electives!B100</f>
        <v>1</v>
      </c>
      <c r="P38" s="107" t="str">
        <f>Electives!C100</f>
        <v>Tell den about active game</v>
      </c>
      <c r="Q38" s="16" t="str">
        <f>IF(Electives!G100&lt;&gt;"", Electives!G100, " ")</f>
        <v xml:space="preserve"> </v>
      </c>
      <c r="S38" s="148">
        <f>'Shooting Sports'!B12</f>
        <v>1</v>
      </c>
      <c r="T38" s="148" t="str">
        <f>'Shooting Sports'!C12</f>
        <v>Earn the Level 1 Emblem for BB Gun</v>
      </c>
      <c r="U38" s="148"/>
      <c r="V38" s="148" t="str">
        <f>IF('Shooting Sports'!G12&lt;&gt;"", 'Shooting Sports'!G12, "")</f>
        <v/>
      </c>
    </row>
    <row r="39" spans="1:22" ht="12.75" customHeight="1">
      <c r="A39" s="2"/>
      <c r="B39" s="15"/>
      <c r="D39" s="343"/>
      <c r="E39" s="16" t="str">
        <f>Achievements!B46</f>
        <v>3a</v>
      </c>
      <c r="F39" s="105" t="str">
        <f>Achievements!C46</f>
        <v>Talk about being clean in outdoors</v>
      </c>
      <c r="G39" s="16" t="str">
        <f>IF(Achievements!G46&lt;&gt;"", Achievements!G46, " ")</f>
        <v xml:space="preserve"> </v>
      </c>
      <c r="I39" s="347"/>
      <c r="J39" s="16">
        <f>Electives!B46</f>
        <v>4</v>
      </c>
      <c r="K39" s="110" t="str">
        <f>Electives!C46</f>
        <v>Build a castle out of recycled materials</v>
      </c>
      <c r="L39" s="16" t="str">
        <f>IF(Electives!G46&lt;&gt;"", Electives!G46, " ")</f>
        <v xml:space="preserve"> </v>
      </c>
      <c r="N39" s="333"/>
      <c r="O39" s="16">
        <f>Electives!B101</f>
        <v>2</v>
      </c>
      <c r="P39" s="108" t="str">
        <f>Electives!C101</f>
        <v>Play two games with den.  Discuss</v>
      </c>
      <c r="Q39" s="16" t="str">
        <f>IF(Electives!G101&lt;&gt;"", Electives!G101, " ")</f>
        <v xml:space="preserve"> </v>
      </c>
      <c r="S39" s="148" t="str">
        <f>'Shooting Sports'!B13</f>
        <v>S1</v>
      </c>
      <c r="T39" s="148" t="str">
        <f>'Shooting Sports'!C13</f>
        <v>Demonstrate one shooting position</v>
      </c>
      <c r="U39" s="148"/>
      <c r="V39" s="148" t="str">
        <f>IF('Shooting Sports'!G13&lt;&gt;"", 'Shooting Sports'!G13, "")</f>
        <v/>
      </c>
    </row>
    <row r="40" spans="1:22">
      <c r="D40" s="343"/>
      <c r="E40" s="16" t="str">
        <f>Achievements!B47</f>
        <v>3b</v>
      </c>
      <c r="F40" s="105" t="str">
        <f>Achievements!C47</f>
        <v>Discuss "trash your trash"</v>
      </c>
      <c r="G40" s="16" t="str">
        <f>IF(Achievements!G47&lt;&gt;"", Achievements!G47, " ")</f>
        <v xml:space="preserve"> </v>
      </c>
      <c r="I40" s="347"/>
      <c r="J40" s="16">
        <f>Electives!B47</f>
        <v>5</v>
      </c>
      <c r="K40" s="107" t="str">
        <f>Electives!C47</f>
        <v>Design a Tiger Knight obstacle course</v>
      </c>
      <c r="L40" s="16" t="str">
        <f>IF(Electives!G47&lt;&gt;"", Electives!G47, " ")</f>
        <v xml:space="preserve"> </v>
      </c>
      <c r="N40" s="333"/>
      <c r="O40" s="16">
        <f>Electives!B102</f>
        <v>3</v>
      </c>
      <c r="P40" s="107" t="str">
        <f>Electives!C102</f>
        <v>Play a relay game with your den</v>
      </c>
      <c r="Q40" s="16" t="str">
        <f>IF(Electives!G102&lt;&gt;"", Electives!G102, " ")</f>
        <v xml:space="preserve"> </v>
      </c>
      <c r="S40" s="148" t="str">
        <f>'Shooting Sports'!B14</f>
        <v>S2</v>
      </c>
      <c r="T40" s="148" t="str">
        <f>'Shooting Sports'!C14</f>
        <v>Fire 5 BBs in 2 volleys at the Tiger target</v>
      </c>
      <c r="U40" s="148"/>
      <c r="V40" s="148" t="str">
        <f>IF('Shooting Sports'!G14&lt;&gt;"", 'Shooting Sports'!G14, "")</f>
        <v/>
      </c>
    </row>
    <row r="41" spans="1:22">
      <c r="D41" s="343"/>
      <c r="E41" s="16" t="str">
        <f>Achievements!B48</f>
        <v>3c</v>
      </c>
      <c r="F41" s="142" t="str">
        <f>Achievements!C48</f>
        <v>Apply Outdoor Code and Leave no Trace</v>
      </c>
      <c r="G41" s="16" t="str">
        <f>IF(Achievements!G48&lt;&gt;"", Achievements!G48, " ")</f>
        <v xml:space="preserve"> </v>
      </c>
      <c r="I41" s="347"/>
      <c r="J41" s="16">
        <f>Electives!B48</f>
        <v>6</v>
      </c>
      <c r="K41" s="107" t="str">
        <f>Electives!C48</f>
        <v>Participate in a service project</v>
      </c>
      <c r="L41" s="16" t="str">
        <f>IF(Electives!G48&lt;&gt;"", Electives!G48, " ")</f>
        <v xml:space="preserve"> </v>
      </c>
      <c r="N41" s="334"/>
      <c r="O41" s="16">
        <f>Electives!B103</f>
        <v>4</v>
      </c>
      <c r="P41" s="108" t="str">
        <f>Electives!C103</f>
        <v>Choose an outdoor game with you den</v>
      </c>
      <c r="Q41" s="16" t="str">
        <f>IF(Electives!G103&lt;&gt;"", Electives!G103, " ")</f>
        <v xml:space="preserve"> </v>
      </c>
      <c r="S41" s="148" t="str">
        <f>'Shooting Sports'!B15</f>
        <v>S3</v>
      </c>
      <c r="T41" s="148" t="str">
        <f>'Shooting Sports'!C15</f>
        <v>Demonstrate/Explain range commands</v>
      </c>
      <c r="U41" s="148"/>
      <c r="V41" s="148" t="str">
        <f>IF('Shooting Sports'!G15&lt;&gt;"", 'Shooting Sports'!G15, "")</f>
        <v/>
      </c>
    </row>
    <row r="42" spans="1:22" ht="12.75" customHeight="1">
      <c r="D42" s="343"/>
      <c r="E42" s="16">
        <f>Achievements!B49</f>
        <v>4</v>
      </c>
      <c r="F42" s="105" t="str">
        <f>Achievements!C49</f>
        <v>Find plant/animal signs on a hike</v>
      </c>
      <c r="G42" s="16" t="str">
        <f>IF(Achievements!G49&lt;&gt;"", Achievements!G49, " ")</f>
        <v xml:space="preserve"> </v>
      </c>
      <c r="I42" s="338" t="str">
        <f>Electives!B50</f>
        <v>Rolling Tigers</v>
      </c>
      <c r="J42" s="338"/>
      <c r="K42" s="338"/>
      <c r="L42" s="338"/>
      <c r="N42" s="344" t="str">
        <f>Electives!B105</f>
        <v>Tiger Tales</v>
      </c>
      <c r="O42" s="344"/>
      <c r="P42" s="344"/>
      <c r="Q42" s="344"/>
      <c r="S42" s="179"/>
      <c r="T42" s="178" t="str">
        <f>'Shooting Sports'!C17</f>
        <v>Archery: Level 1</v>
      </c>
      <c r="U42" s="179"/>
      <c r="V42" s="179" t="str">
        <f>IF('Shooting Sports'!G17&lt;&gt;"", 'Shooting Sports'!G17, "")</f>
        <v/>
      </c>
    </row>
    <row r="43" spans="1:22" ht="12.75" customHeight="1">
      <c r="D43" s="343"/>
      <c r="E43" s="16">
        <f>Achievements!B50</f>
        <v>5</v>
      </c>
      <c r="F43" s="105" t="str">
        <f>Achievements!C50</f>
        <v>Participate in campfire</v>
      </c>
      <c r="G43" s="16" t="str">
        <f>IF(Achievements!G50&lt;&gt;"", Achievements!G50, " ")</f>
        <v xml:space="preserve"> </v>
      </c>
      <c r="I43" s="343" t="str">
        <f>Electives!E50</f>
        <v>(do 1-3 and two of 4-9)</v>
      </c>
      <c r="J43" s="16">
        <f>Electives!B51</f>
        <v>1</v>
      </c>
      <c r="K43" s="140" t="str">
        <f>Electives!C51</f>
        <v>Demonstrate proper safety gear</v>
      </c>
      <c r="L43" s="16" t="str">
        <f>IF(Electives!G51&lt;&gt;"", Electives!G51, " ")</f>
        <v xml:space="preserve"> </v>
      </c>
      <c r="N43" s="343" t="str">
        <f>Electives!E105</f>
        <v>(do four)</v>
      </c>
      <c r="O43" s="16">
        <f>Electives!B106</f>
        <v>1</v>
      </c>
      <c r="P43" s="107" t="str">
        <f>Electives!C106</f>
        <v>Create a tall tale with your den</v>
      </c>
      <c r="Q43" s="16" t="str">
        <f>IF(Electives!G106&lt;&gt;"", Electives!G106, " ")</f>
        <v xml:space="preserve"> </v>
      </c>
      <c r="S43" s="148">
        <f>'Shooting Sports'!B18</f>
        <v>1</v>
      </c>
      <c r="T43" s="148" t="str">
        <f>'Shooting Sports'!C18</f>
        <v>Follow archery range rules and whistles</v>
      </c>
      <c r="U43" s="148"/>
      <c r="V43" s="148" t="str">
        <f>IF('Shooting Sports'!G18&lt;&gt;"", 'Shooting Sports'!G18, "")</f>
        <v/>
      </c>
    </row>
    <row r="44" spans="1:22" ht="13.15" customHeight="1">
      <c r="A44" s="2"/>
      <c r="B44" s="15"/>
      <c r="D44" s="343"/>
      <c r="E44" s="16">
        <f>Achievements!B51</f>
        <v>6</v>
      </c>
      <c r="F44" s="105" t="str">
        <f>Achievements!C51</f>
        <v>Find two different trees and plants</v>
      </c>
      <c r="G44" s="16" t="str">
        <f>IF(Achievements!G51&lt;&gt;"", Achievements!G51, " ")</f>
        <v xml:space="preserve"> </v>
      </c>
      <c r="I44" s="343"/>
      <c r="J44" s="16">
        <f>Electives!B52</f>
        <v>2</v>
      </c>
      <c r="K44" s="140" t="str">
        <f>Electives!C52</f>
        <v>Learn and demonstrate bike safety</v>
      </c>
      <c r="L44" s="16" t="str">
        <f>IF(Electives!G52&lt;&gt;"", Electives!G52, " ")</f>
        <v xml:space="preserve"> </v>
      </c>
      <c r="N44" s="343"/>
      <c r="O44" s="16">
        <f>Electives!B107</f>
        <v>2</v>
      </c>
      <c r="P44" s="107" t="str">
        <f>Electives!C107</f>
        <v>Share your own tall tale</v>
      </c>
      <c r="Q44" s="16" t="str">
        <f>IF(Electives!G107&lt;&gt;"", Electives!G107, " ")</f>
        <v xml:space="preserve"> </v>
      </c>
      <c r="S44" s="148">
        <f>'Shooting Sports'!B19</f>
        <v>2</v>
      </c>
      <c r="T44" s="148" t="str">
        <f>'Shooting Sports'!C19</f>
        <v>Identify recurve and compound bow</v>
      </c>
      <c r="U44" s="148"/>
      <c r="V44" s="148" t="str">
        <f>IF('Shooting Sports'!G19&lt;&gt;"", 'Shooting Sports'!G19, "")</f>
        <v/>
      </c>
    </row>
    <row r="45" spans="1:22" ht="12.75" customHeight="1">
      <c r="A45" s="2"/>
      <c r="B45" s="15"/>
      <c r="D45" s="343"/>
      <c r="E45" s="16">
        <f>Achievements!B52</f>
        <v>7</v>
      </c>
      <c r="F45" s="105" t="str">
        <f>Achievements!C52</f>
        <v>Visit nature center/zoo/etc</v>
      </c>
      <c r="G45" s="16" t="str">
        <f>IF(Achievements!G52&lt;&gt;"", Achievements!G52, " ")</f>
        <v xml:space="preserve"> </v>
      </c>
      <c r="I45" s="343"/>
      <c r="J45" s="16">
        <f>Electives!B53</f>
        <v>3</v>
      </c>
      <c r="K45" s="140" t="str">
        <f>Electives!C53</f>
        <v>Demonstrate proper hand signals</v>
      </c>
      <c r="L45" s="16" t="str">
        <f>IF(Electives!G53&lt;&gt;"", Electives!G53, " ")</f>
        <v xml:space="preserve"> </v>
      </c>
      <c r="N45" s="343"/>
      <c r="O45" s="16">
        <f>Electives!B108</f>
        <v>3</v>
      </c>
      <c r="P45" s="107" t="str">
        <f>Electives!C108</f>
        <v>Read tall tale with adult partner</v>
      </c>
      <c r="Q45" s="16" t="str">
        <f>IF(Electives!G108&lt;&gt;"", Electives!G108, " ")</f>
        <v xml:space="preserve"> </v>
      </c>
      <c r="S45" s="148">
        <f>'Shooting Sports'!B20</f>
        <v>3</v>
      </c>
      <c r="T45" s="148" t="str">
        <f>'Shooting Sports'!C20</f>
        <v>Demonstrate arm/finger guards &amp; quiver</v>
      </c>
      <c r="U45" s="148"/>
      <c r="V45" s="148" t="str">
        <f>IF('Shooting Sports'!G20&lt;&gt;"", 'Shooting Sports'!G20, "")</f>
        <v/>
      </c>
    </row>
    <row r="46" spans="1:22">
      <c r="A46" s="2"/>
      <c r="B46" s="15"/>
      <c r="I46" s="343"/>
      <c r="J46" s="16">
        <f>Electives!B54</f>
        <v>4</v>
      </c>
      <c r="K46" s="140" t="str">
        <f>Electives!C54</f>
        <v>Do a safety check on your bicycle</v>
      </c>
      <c r="L46" s="16" t="str">
        <f>IF(Electives!G54&lt;&gt;"", Electives!G54, " ")</f>
        <v xml:space="preserve"> </v>
      </c>
      <c r="N46" s="343"/>
      <c r="O46" s="16">
        <f>Electives!B109</f>
        <v>4</v>
      </c>
      <c r="P46" s="110" t="str">
        <f>Electives!C109</f>
        <v>Share a piece of art from your tall tale</v>
      </c>
      <c r="Q46" s="16" t="str">
        <f>IF(Electives!G109&lt;&gt;"", Electives!G109, " ")</f>
        <v xml:space="preserve"> </v>
      </c>
      <c r="S46" s="148">
        <f>'Shooting Sports'!B21</f>
        <v>4</v>
      </c>
      <c r="T46" s="148" t="str">
        <f>'Shooting Sports'!C21</f>
        <v>Properly shoot a bow</v>
      </c>
      <c r="U46" s="148"/>
      <c r="V46" s="148" t="str">
        <f>IF('Shooting Sports'!G21&lt;&gt;"", 'Shooting Sports'!G21, "")</f>
        <v/>
      </c>
    </row>
    <row r="47" spans="1:22">
      <c r="A47" s="2"/>
      <c r="B47" s="15"/>
      <c r="I47" s="343"/>
      <c r="J47" s="16">
        <f>Electives!B55</f>
        <v>5</v>
      </c>
      <c r="K47" s="140" t="str">
        <f>Electives!C55</f>
        <v>Go on a bicycle hike</v>
      </c>
      <c r="L47" s="16" t="str">
        <f>IF(Electives!G55&lt;&gt;"", Electives!G55, " ")</f>
        <v xml:space="preserve"> </v>
      </c>
      <c r="N47" s="343"/>
      <c r="O47" s="16">
        <f>Electives!B110</f>
        <v>5</v>
      </c>
      <c r="P47" s="107" t="str">
        <f>Electives!C110</f>
        <v>Play a game from the past</v>
      </c>
      <c r="Q47" s="16" t="str">
        <f>IF(Electives!G110&lt;&gt;"", Electives!G110, " ")</f>
        <v xml:space="preserve"> </v>
      </c>
      <c r="S47" s="148">
        <f>'Shooting Sports'!B22</f>
        <v>5</v>
      </c>
      <c r="T47" s="148" t="str">
        <f>'Shooting Sports'!C22</f>
        <v>Safely retrieve arrows</v>
      </c>
      <c r="U47" s="148"/>
      <c r="V47" s="148" t="str">
        <f>IF('Shooting Sports'!G22&lt;&gt;"", 'Shooting Sports'!G22, "")</f>
        <v/>
      </c>
    </row>
    <row r="48" spans="1:22" ht="12.75" customHeight="1">
      <c r="I48" s="343"/>
      <c r="J48" s="16">
        <f>Electives!B56</f>
        <v>6</v>
      </c>
      <c r="K48" s="140" t="str">
        <f>Electives!C56</f>
        <v>Discuss two different kinds of bicycles</v>
      </c>
      <c r="L48" s="16" t="str">
        <f>IF(Electives!G56&lt;&gt;"", Electives!G56, " ")</f>
        <v xml:space="preserve"> </v>
      </c>
      <c r="N48" s="343"/>
      <c r="O48" s="16">
        <f>Electives!B111</f>
        <v>6</v>
      </c>
      <c r="P48" s="107" t="str">
        <f>Electives!C111</f>
        <v>Sing two folk songs</v>
      </c>
      <c r="Q48" s="16" t="str">
        <f>IF(Electives!G111&lt;&gt;"", Electives!G111, " ")</f>
        <v xml:space="preserve"> </v>
      </c>
      <c r="S48" s="179"/>
      <c r="T48" s="178" t="str">
        <f>'Shooting Sports'!C24</f>
        <v>Archery: Level 2</v>
      </c>
      <c r="U48" s="179"/>
      <c r="V48" s="179" t="str">
        <f>IF('Shooting Sports'!G24&lt;&gt;"", 'Shooting Sports'!G24, "")</f>
        <v/>
      </c>
    </row>
    <row r="49" spans="2:22" ht="12.75" customHeight="1">
      <c r="B49" s="139"/>
      <c r="I49" s="343"/>
      <c r="J49" s="16">
        <f>Electives!B57</f>
        <v>7</v>
      </c>
      <c r="K49" s="140" t="str">
        <f>Electives!C57</f>
        <v>Share about a famous cyclist</v>
      </c>
      <c r="L49" s="16" t="str">
        <f>IF(Electives!G57&lt;&gt;"", Electives!G57, " ")</f>
        <v xml:space="preserve"> </v>
      </c>
      <c r="N49" s="343"/>
      <c r="O49" s="16">
        <f>Electives!B112</f>
        <v>7</v>
      </c>
      <c r="P49" s="107" t="str">
        <f>Electives!C112</f>
        <v>Visit a historical museum or landmark</v>
      </c>
      <c r="Q49" s="16" t="str">
        <f>IF(Electives!G112&lt;&gt;"", Electives!G112, " ")</f>
        <v xml:space="preserve"> </v>
      </c>
      <c r="S49" s="148">
        <f>'Shooting Sports'!B25</f>
        <v>1</v>
      </c>
      <c r="T49" s="148" t="str">
        <f>'Shooting Sports'!C25</f>
        <v>Earn the Level 1 Emblem for Archery</v>
      </c>
      <c r="U49" s="148"/>
      <c r="V49" s="148" t="str">
        <f>IF('Shooting Sports'!G25&lt;&gt;"", 'Shooting Sports'!G25, "")</f>
        <v/>
      </c>
    </row>
    <row r="50" spans="2:22">
      <c r="B50" s="139"/>
      <c r="D50" s="139"/>
      <c r="E50" s="139"/>
      <c r="G50" s="139"/>
      <c r="I50" s="343"/>
      <c r="J50" s="16">
        <f>Electives!B58</f>
        <v>8</v>
      </c>
      <c r="K50" s="146" t="str">
        <f>Electives!C58</f>
        <v>Visit a police dept to learn about bike laws</v>
      </c>
      <c r="L50" s="16" t="str">
        <f>IF(Electives!G58&lt;&gt;"", Electives!G58, " ")</f>
        <v xml:space="preserve"> </v>
      </c>
      <c r="N50" s="344" t="str">
        <f>Electives!B114</f>
        <v>Tiger Theater</v>
      </c>
      <c r="O50" s="344"/>
      <c r="P50" s="344"/>
      <c r="Q50" s="344"/>
      <c r="S50" s="148" t="str">
        <f>'Shooting Sports'!B26</f>
        <v>S1</v>
      </c>
      <c r="T50" s="148" t="str">
        <f>'Shooting Sports'!C26</f>
        <v>Identify 3 arrow and 3 bow parts</v>
      </c>
      <c r="U50" s="148"/>
      <c r="V50" s="148" t="str">
        <f>IF('Shooting Sports'!G26&lt;&gt;"", 'Shooting Sports'!G26, "")</f>
        <v/>
      </c>
    </row>
    <row r="51" spans="2:22">
      <c r="B51" s="139"/>
      <c r="D51" s="139"/>
      <c r="E51" s="139"/>
      <c r="G51" s="139"/>
      <c r="I51" s="343"/>
      <c r="J51" s="16">
        <f>Electives!B59</f>
        <v>9</v>
      </c>
      <c r="K51" s="140" t="str">
        <f>Electives!C59</f>
        <v>Identify two jobs that use bicycles</v>
      </c>
      <c r="L51" s="16" t="str">
        <f>IF(Electives!G59&lt;&gt;"", Electives!G59, " ")</f>
        <v xml:space="preserve"> </v>
      </c>
      <c r="N51" s="343" t="str">
        <f>Electives!E114</f>
        <v>(do four)</v>
      </c>
      <c r="O51" s="16">
        <f>Electives!B115</f>
        <v>1</v>
      </c>
      <c r="P51" s="107" t="str">
        <f>Electives!C115</f>
        <v>Discuss types of theater</v>
      </c>
      <c r="Q51" s="16" t="str">
        <f>IF(Electives!G115&lt;&gt;"", Electives!G115, " ")</f>
        <v xml:space="preserve"> </v>
      </c>
      <c r="S51" s="148" t="str">
        <f>'Shooting Sports'!B27</f>
        <v>S2</v>
      </c>
      <c r="T51" s="148" t="str">
        <f>'Shooting Sports'!C27</f>
        <v>Loose 3 arrows in 2 volleys</v>
      </c>
      <c r="U51" s="148"/>
      <c r="V51" s="148" t="str">
        <f>IF('Shooting Sports'!G27&lt;&gt;"", 'Shooting Sports'!G27, "")</f>
        <v/>
      </c>
    </row>
    <row r="52" spans="2:22">
      <c r="B52" s="139"/>
      <c r="D52" s="139"/>
      <c r="E52" s="139"/>
      <c r="G52" s="139"/>
      <c r="N52" s="343"/>
      <c r="O52" s="16">
        <f>Electives!B116</f>
        <v>2</v>
      </c>
      <c r="P52" s="107" t="str">
        <f>Electives!C116</f>
        <v>Play a game of one-word charades</v>
      </c>
      <c r="Q52" s="16" t="str">
        <f>IF(Electives!G116&lt;&gt;"", Electives!G116, " ")</f>
        <v xml:space="preserve"> </v>
      </c>
      <c r="S52" s="148" t="str">
        <f>'Shooting Sports'!B28</f>
        <v>S3</v>
      </c>
      <c r="T52" s="148" t="str">
        <f>'Shooting Sports'!C28</f>
        <v>Demonstrate/Explain range commands</v>
      </c>
      <c r="U52" s="148"/>
      <c r="V52" s="148" t="str">
        <f>IF('Shooting Sports'!G28&lt;&gt;"", 'Shooting Sports'!G28, "")</f>
        <v/>
      </c>
    </row>
    <row r="53" spans="2:22" ht="12.75" customHeight="1">
      <c r="B53" s="139"/>
      <c r="D53" s="139"/>
      <c r="E53" s="139"/>
      <c r="G53" s="139"/>
      <c r="N53" s="343"/>
      <c r="O53" s="16">
        <f>Electives!B117</f>
        <v>3</v>
      </c>
      <c r="P53" s="107" t="str">
        <f>Electives!C117</f>
        <v>Make a puppet</v>
      </c>
      <c r="Q53" s="16" t="str">
        <f>IF(Electives!G117&lt;&gt;"", Electives!G117, " ")</f>
        <v xml:space="preserve"> </v>
      </c>
      <c r="S53" s="179"/>
      <c r="T53" s="178" t="str">
        <f>'Shooting Sports'!C30</f>
        <v>Slingshot: Level 1</v>
      </c>
      <c r="U53" s="179"/>
      <c r="V53" s="179" t="str">
        <f>IF('Shooting Sports'!G30&lt;&gt;"", 'Shooting Sports'!G30, "")</f>
        <v/>
      </c>
    </row>
    <row r="54" spans="2:22" ht="13.15" customHeight="1">
      <c r="B54" s="139"/>
      <c r="D54" s="139"/>
      <c r="E54" s="139"/>
      <c r="G54" s="139"/>
      <c r="N54" s="343"/>
      <c r="O54" s="16">
        <f>Electives!B118</f>
        <v>4</v>
      </c>
      <c r="P54" s="107" t="str">
        <f>Electives!C118</f>
        <v>Perform a simple reader's theater</v>
      </c>
      <c r="Q54" s="16" t="str">
        <f>IF(Electives!G118&lt;&gt;"", Electives!G118, " ")</f>
        <v xml:space="preserve"> </v>
      </c>
      <c r="S54" s="148">
        <f>'Shooting Sports'!B31</f>
        <v>1</v>
      </c>
      <c r="T54" s="148" t="str">
        <f>'Shooting Sports'!C31</f>
        <v>Demonstrate good shooting techniques</v>
      </c>
      <c r="U54" s="148"/>
      <c r="V54" s="148" t="str">
        <f>IF('Shooting Sports'!G31&lt;&gt;"", 'Shooting Sports'!G31, "")</f>
        <v/>
      </c>
    </row>
    <row r="55" spans="2:22">
      <c r="B55" s="139"/>
      <c r="D55" s="139"/>
      <c r="E55" s="139"/>
      <c r="G55" s="139"/>
      <c r="N55" s="343"/>
      <c r="O55" s="16">
        <f>Electives!B119</f>
        <v>5</v>
      </c>
      <c r="P55" s="107" t="str">
        <f>Electives!C119</f>
        <v>Watch a play or attend a story time</v>
      </c>
      <c r="Q55" s="16" t="str">
        <f>IF(Electives!G119&lt;&gt;"", Electives!G119, " ")</f>
        <v xml:space="preserve"> </v>
      </c>
      <c r="S55" s="148">
        <f>'Shooting Sports'!B32</f>
        <v>2</v>
      </c>
      <c r="T55" s="148" t="str">
        <f>'Shooting Sports'!C32</f>
        <v>Explain parts of slingshot</v>
      </c>
      <c r="U55" s="148"/>
      <c r="V55" s="148" t="str">
        <f>IF('Shooting Sports'!G32&lt;&gt;"", 'Shooting Sports'!G32, "")</f>
        <v/>
      </c>
    </row>
    <row r="56" spans="2:22">
      <c r="B56" s="139"/>
      <c r="D56" s="139"/>
      <c r="E56" s="139"/>
      <c r="G56" s="139"/>
      <c r="S56" s="148">
        <f>'Shooting Sports'!B33</f>
        <v>3</v>
      </c>
      <c r="T56" s="148" t="str">
        <f>'Shooting Sports'!C33</f>
        <v>Explain types of ammo</v>
      </c>
      <c r="U56" s="148"/>
      <c r="V56" s="148" t="str">
        <f>IF('Shooting Sports'!G33&lt;&gt;"", 'Shooting Sports'!G33, "")</f>
        <v/>
      </c>
    </row>
    <row r="57" spans="2:22" ht="12.75" customHeight="1">
      <c r="B57" s="139"/>
      <c r="D57" s="139"/>
      <c r="E57" s="139"/>
      <c r="G57" s="139"/>
      <c r="S57" s="148">
        <f>'Shooting Sports'!B34</f>
        <v>4</v>
      </c>
      <c r="T57" s="148" t="str">
        <f>'Shooting Sports'!C34</f>
        <v>Explain types of targets</v>
      </c>
      <c r="U57" s="148"/>
      <c r="V57" s="148" t="str">
        <f>IF('Shooting Sports'!G34&lt;&gt;"", 'Shooting Sports'!G34, "")</f>
        <v/>
      </c>
    </row>
    <row r="58" spans="2:22" ht="12.75" customHeight="1">
      <c r="B58" s="139"/>
      <c r="D58" s="139"/>
      <c r="E58" s="139"/>
      <c r="G58" s="139"/>
      <c r="S58" s="179"/>
      <c r="T58" s="178" t="str">
        <f>'Shooting Sports'!C36</f>
        <v>Slingshot: Level 2</v>
      </c>
      <c r="U58" s="179"/>
      <c r="V58" s="179" t="str">
        <f>IF('Shooting Sports'!G36&lt;&gt;"", 'Shooting Sports'!G36, "")</f>
        <v/>
      </c>
    </row>
    <row r="59" spans="2:22">
      <c r="D59" s="139"/>
      <c r="E59" s="139"/>
      <c r="G59" s="139"/>
      <c r="S59" s="148">
        <f>'Shooting Sports'!B37</f>
        <v>1</v>
      </c>
      <c r="T59" s="148" t="str">
        <f>'Shooting Sports'!C37</f>
        <v>Earn the Level 1 Emblem for Slingshot</v>
      </c>
      <c r="U59" s="148"/>
      <c r="V59" s="148" t="str">
        <f>IF('Shooting Sports'!G37&lt;&gt;"", 'Shooting Sports'!G37, "")</f>
        <v/>
      </c>
    </row>
    <row r="60" spans="2:22">
      <c r="S60" s="148" t="str">
        <f>'Shooting Sports'!B38</f>
        <v>S1</v>
      </c>
      <c r="T60" s="148" t="str">
        <f>'Shooting Sports'!C38</f>
        <v>Fire 3 shots in 2 volleys at a target</v>
      </c>
      <c r="U60" s="148"/>
      <c r="V60" s="148" t="str">
        <f>IF('Shooting Sports'!G38&lt;&gt;"", 'Shooting Sports'!G38, "")</f>
        <v/>
      </c>
    </row>
    <row r="61" spans="2:22">
      <c r="S61" s="148" t="str">
        <f>'Shooting Sports'!B39</f>
        <v>S2</v>
      </c>
      <c r="T61" s="148" t="str">
        <f>'Shooting Sports'!C39</f>
        <v>Demonstrate/Explain range commands</v>
      </c>
      <c r="U61" s="148"/>
      <c r="V61" s="148" t="str">
        <f>IF('Shooting Sports'!G39&lt;&gt;"", 'Shooting Sports'!G39, "")</f>
        <v/>
      </c>
    </row>
    <row r="62" spans="2:22">
      <c r="S62" s="148" t="str">
        <f>'Shooting Sports'!B40</f>
        <v>S3</v>
      </c>
      <c r="T62" s="148" t="str">
        <f>'Shooting Sports'!C40</f>
        <v>Shoot with your off hand</v>
      </c>
      <c r="U62" s="148"/>
      <c r="V62" s="148" t="str">
        <f>IF('Shooting Sports'!G40&lt;&gt;"", 'Shooting Sports'!G40, "")</f>
        <v/>
      </c>
    </row>
    <row r="63" spans="2:22" ht="12.75" customHeight="1">
      <c r="B63" s="139"/>
    </row>
    <row r="64" spans="2:22" ht="12.75" customHeight="1">
      <c r="B64" s="139"/>
      <c r="D64" s="139"/>
      <c r="E64" s="139"/>
      <c r="G64" s="139"/>
    </row>
    <row r="65" spans="2:17">
      <c r="D65" s="139"/>
      <c r="E65" s="139"/>
      <c r="G65" s="139"/>
    </row>
    <row r="69" spans="2:17">
      <c r="J69" s="139"/>
      <c r="L69" s="139"/>
      <c r="O69" s="139"/>
      <c r="Q69" s="139"/>
    </row>
    <row r="70" spans="2:17" ht="12.75" customHeight="1">
      <c r="B70" s="139"/>
      <c r="J70" s="139"/>
      <c r="L70" s="139"/>
      <c r="O70" s="139"/>
      <c r="Q70" s="139"/>
    </row>
    <row r="71" spans="2:17" ht="12.75" customHeight="1">
      <c r="B71" s="139"/>
      <c r="D71" s="139"/>
      <c r="E71" s="139"/>
      <c r="G71" s="139"/>
      <c r="J71" s="139"/>
      <c r="L71" s="139"/>
      <c r="O71" s="139"/>
      <c r="Q71" s="139"/>
    </row>
    <row r="72" spans="2:17" ht="12.75" customHeight="1">
      <c r="B72" s="139"/>
      <c r="D72" s="139"/>
      <c r="E72" s="139"/>
      <c r="G72" s="139"/>
    </row>
    <row r="73" spans="2:17">
      <c r="D73" s="139"/>
      <c r="E73" s="139"/>
      <c r="G73" s="139"/>
    </row>
    <row r="76" spans="2:17">
      <c r="J76" s="139"/>
      <c r="L76" s="139"/>
      <c r="O76" s="139"/>
      <c r="Q76" s="139"/>
    </row>
    <row r="77" spans="2:17" ht="13.15" customHeight="1">
      <c r="B77" s="139"/>
    </row>
    <row r="78" spans="2:17">
      <c r="D78" s="139"/>
      <c r="E78" s="139"/>
      <c r="G78" s="139"/>
    </row>
    <row r="80" spans="2:17">
      <c r="J80" s="139"/>
      <c r="L80" s="139"/>
      <c r="O80" s="139"/>
      <c r="Q80" s="139"/>
    </row>
    <row r="81" spans="2:17" ht="12.75" customHeight="1">
      <c r="B81" s="139"/>
      <c r="J81" s="139"/>
      <c r="L81" s="139"/>
      <c r="O81" s="139"/>
      <c r="Q81" s="139"/>
    </row>
    <row r="82" spans="2:17" ht="12.75" customHeight="1">
      <c r="B82" s="139"/>
      <c r="D82" s="139"/>
      <c r="E82" s="139"/>
    </row>
    <row r="83" spans="2:17">
      <c r="D83" s="139"/>
      <c r="E83" s="139"/>
    </row>
    <row r="84" spans="2:17">
      <c r="J84" s="139"/>
      <c r="L84" s="139"/>
      <c r="O84" s="139"/>
      <c r="Q84" s="139"/>
    </row>
    <row r="85" spans="2:17">
      <c r="B85" s="139"/>
      <c r="J85" s="139"/>
      <c r="L85" s="139"/>
      <c r="O85" s="139"/>
      <c r="Q85" s="139"/>
    </row>
    <row r="86" spans="2:17">
      <c r="B86" s="139"/>
      <c r="D86" s="139"/>
      <c r="E86" s="139"/>
      <c r="G86" s="141" t="str">
        <f>IF(Achievements!G91&lt;&gt;"", Achievements!G91, " ")</f>
        <v xml:space="preserve"> </v>
      </c>
      <c r="J86" s="139"/>
      <c r="L86" s="139"/>
      <c r="O86" s="139"/>
      <c r="Q86" s="139"/>
    </row>
    <row r="87" spans="2:17" ht="13.15" customHeight="1">
      <c r="B87" s="139"/>
      <c r="D87" s="139"/>
      <c r="E87" s="139"/>
      <c r="G87" s="141" t="str">
        <f>IF(Achievements!G92&lt;&gt;"", Achievements!G92, " ")</f>
        <v xml:space="preserve"> </v>
      </c>
      <c r="J87" s="139"/>
      <c r="L87" s="139"/>
      <c r="O87" s="139"/>
      <c r="Q87" s="139"/>
    </row>
    <row r="88" spans="2:17" ht="12.75" customHeight="1">
      <c r="B88" s="139"/>
      <c r="D88" s="139"/>
      <c r="E88" s="139"/>
      <c r="J88" s="139"/>
      <c r="L88" s="139"/>
      <c r="O88" s="139"/>
      <c r="Q88" s="139"/>
    </row>
    <row r="89" spans="2:17" ht="12.75" customHeight="1">
      <c r="B89" s="139"/>
      <c r="D89" s="139"/>
      <c r="E89" s="139"/>
    </row>
    <row r="90" spans="2:17">
      <c r="D90" s="139"/>
      <c r="E90" s="139"/>
    </row>
    <row r="93" spans="2:17">
      <c r="J93" s="139"/>
      <c r="L93" s="139"/>
      <c r="O93" s="139"/>
      <c r="Q93" s="139"/>
    </row>
    <row r="94" spans="2:17" ht="13.15" customHeight="1">
      <c r="B94" s="139"/>
    </row>
    <row r="95" spans="2:17">
      <c r="D95" s="139"/>
      <c r="E95" s="139"/>
    </row>
    <row r="101" spans="2:17">
      <c r="J101" s="139"/>
      <c r="L101" s="139"/>
      <c r="O101" s="139"/>
      <c r="Q101" s="139"/>
    </row>
    <row r="102" spans="2:17" ht="13.15" customHeight="1">
      <c r="B102" s="139"/>
    </row>
    <row r="103" spans="2:17">
      <c r="D103" s="139"/>
      <c r="E103" s="139"/>
      <c r="G103" s="139"/>
    </row>
    <row r="106" spans="2:17">
      <c r="J106" s="139"/>
      <c r="K106" s="106"/>
      <c r="L106" s="139"/>
      <c r="O106" s="139"/>
      <c r="Q106" s="139"/>
    </row>
    <row r="107" spans="2:17">
      <c r="B107" s="139"/>
      <c r="J107" s="139"/>
      <c r="K107" s="106"/>
      <c r="L107" s="139"/>
      <c r="O107" s="139"/>
      <c r="Q107" s="139"/>
    </row>
    <row r="108" spans="2:17">
      <c r="B108" s="139"/>
      <c r="D108" s="139"/>
      <c r="E108" s="139"/>
      <c r="G108" s="139"/>
      <c r="J108" s="139"/>
      <c r="K108" s="106"/>
      <c r="L108" s="139"/>
      <c r="O108" s="139"/>
      <c r="Q108" s="139"/>
    </row>
    <row r="109" spans="2:17">
      <c r="B109" s="139"/>
      <c r="D109" s="139"/>
      <c r="E109" s="139"/>
      <c r="G109" s="139"/>
      <c r="J109" s="139"/>
      <c r="K109" s="106"/>
      <c r="L109" s="139"/>
      <c r="O109" s="139"/>
      <c r="Q109" s="139"/>
    </row>
    <row r="110" spans="2:17">
      <c r="B110" s="139"/>
      <c r="D110" s="139"/>
      <c r="E110" s="139"/>
      <c r="G110" s="139"/>
      <c r="J110" s="139"/>
      <c r="K110" s="106"/>
      <c r="L110" s="139"/>
      <c r="O110" s="139"/>
      <c r="Q110" s="139"/>
    </row>
    <row r="111" spans="2:17">
      <c r="B111" s="139"/>
      <c r="D111" s="139"/>
      <c r="E111" s="139"/>
      <c r="G111" s="139"/>
      <c r="J111" s="139"/>
      <c r="K111" s="106"/>
      <c r="L111" s="139"/>
      <c r="O111" s="139"/>
      <c r="Q111" s="139"/>
    </row>
    <row r="112" spans="2:17">
      <c r="B112" s="139"/>
      <c r="D112" s="139"/>
      <c r="E112" s="139"/>
      <c r="G112" s="139"/>
      <c r="J112" s="139"/>
      <c r="K112" s="106"/>
      <c r="L112" s="139"/>
      <c r="O112" s="139"/>
      <c r="Q112" s="139"/>
    </row>
    <row r="113" spans="2:17">
      <c r="B113" s="139"/>
      <c r="D113" s="139"/>
      <c r="E113" s="139"/>
      <c r="G113" s="139"/>
      <c r="J113" s="139"/>
      <c r="K113" s="106"/>
      <c r="L113" s="139"/>
      <c r="O113" s="139"/>
      <c r="Q113" s="139"/>
    </row>
    <row r="114" spans="2:17">
      <c r="B114" s="139"/>
      <c r="D114" s="139"/>
      <c r="E114" s="139"/>
      <c r="G114" s="139"/>
      <c r="J114" s="139"/>
      <c r="K114" s="106"/>
      <c r="L114" s="139"/>
      <c r="O114" s="139"/>
      <c r="Q114" s="139"/>
    </row>
    <row r="115" spans="2:17">
      <c r="B115" s="139"/>
      <c r="D115" s="139"/>
      <c r="E115" s="139"/>
      <c r="G115" s="139"/>
      <c r="J115" s="139"/>
      <c r="K115" s="106"/>
      <c r="L115" s="139"/>
      <c r="O115" s="139"/>
      <c r="Q115" s="139"/>
    </row>
    <row r="116" spans="2:17">
      <c r="B116" s="139"/>
      <c r="D116" s="139"/>
      <c r="E116" s="139"/>
      <c r="G116" s="139"/>
      <c r="J116" s="139"/>
      <c r="K116" s="106"/>
      <c r="L116" s="139"/>
      <c r="O116" s="139"/>
      <c r="Q116" s="139"/>
    </row>
    <row r="117" spans="2:17">
      <c r="B117" s="139"/>
      <c r="D117" s="139"/>
      <c r="E117" s="139"/>
      <c r="G117" s="139"/>
      <c r="J117" s="139"/>
      <c r="K117" s="106"/>
      <c r="L117" s="139"/>
      <c r="O117" s="139"/>
      <c r="Q117" s="139"/>
    </row>
    <row r="118" spans="2:17">
      <c r="B118" s="139"/>
      <c r="D118" s="139"/>
      <c r="E118" s="139"/>
      <c r="G118" s="139"/>
      <c r="J118" s="139"/>
      <c r="K118" s="106"/>
      <c r="L118" s="139"/>
      <c r="O118" s="139"/>
      <c r="Q118" s="139"/>
    </row>
    <row r="119" spans="2:17">
      <c r="B119" s="139"/>
      <c r="D119" s="139"/>
      <c r="E119" s="139"/>
      <c r="G119" s="139"/>
      <c r="J119" s="139"/>
      <c r="K119" s="106"/>
      <c r="L119" s="139"/>
      <c r="O119" s="139"/>
      <c r="Q119" s="139"/>
    </row>
    <row r="120" spans="2:17">
      <c r="B120" s="139"/>
      <c r="D120" s="139"/>
      <c r="E120" s="139"/>
      <c r="G120" s="139"/>
      <c r="J120" s="139"/>
      <c r="K120" s="106"/>
      <c r="L120" s="139"/>
      <c r="O120" s="139"/>
      <c r="Q120" s="139"/>
    </row>
    <row r="121" spans="2:17">
      <c r="B121" s="139"/>
      <c r="D121" s="139"/>
      <c r="E121" s="139"/>
      <c r="G121" s="139"/>
      <c r="J121" s="139"/>
      <c r="K121" s="106"/>
      <c r="L121" s="139"/>
      <c r="O121" s="139"/>
      <c r="Q121" s="139"/>
    </row>
    <row r="122" spans="2:17">
      <c r="B122" s="139"/>
      <c r="D122" s="139"/>
      <c r="E122" s="139"/>
      <c r="G122" s="139"/>
      <c r="J122" s="139"/>
      <c r="K122" s="106"/>
      <c r="L122" s="139"/>
      <c r="O122" s="139"/>
      <c r="Q122" s="139"/>
    </row>
    <row r="123" spans="2:17">
      <c r="B123" s="139"/>
      <c r="D123" s="139"/>
      <c r="E123" s="139"/>
      <c r="G123" s="139"/>
      <c r="J123" s="139"/>
      <c r="K123" s="106"/>
      <c r="L123" s="139"/>
      <c r="O123" s="139"/>
      <c r="Q123" s="139"/>
    </row>
    <row r="124" spans="2:17">
      <c r="B124" s="139"/>
      <c r="D124" s="139"/>
      <c r="E124" s="139"/>
      <c r="G124" s="139"/>
      <c r="J124" s="139"/>
      <c r="K124" s="106"/>
      <c r="L124" s="139"/>
      <c r="O124" s="139"/>
      <c r="Q124" s="139"/>
    </row>
    <row r="125" spans="2:17">
      <c r="B125" s="139"/>
      <c r="D125" s="139"/>
      <c r="E125" s="139"/>
      <c r="G125" s="139"/>
      <c r="J125" s="139"/>
      <c r="K125" s="106"/>
      <c r="L125" s="139"/>
      <c r="O125" s="139"/>
      <c r="Q125" s="139"/>
    </row>
    <row r="126" spans="2:17">
      <c r="B126" s="139"/>
      <c r="D126" s="139"/>
      <c r="E126" s="139"/>
      <c r="G126" s="139"/>
      <c r="J126" s="139"/>
      <c r="K126" s="106"/>
      <c r="L126" s="139"/>
      <c r="O126" s="139"/>
      <c r="Q126" s="139"/>
    </row>
    <row r="127" spans="2:17">
      <c r="B127" s="139"/>
      <c r="D127" s="139"/>
      <c r="E127" s="139"/>
      <c r="G127" s="139"/>
      <c r="J127" s="139"/>
      <c r="K127" s="106"/>
      <c r="L127" s="139"/>
      <c r="O127" s="139"/>
      <c r="Q127" s="139"/>
    </row>
    <row r="128" spans="2:17">
      <c r="B128" s="139"/>
      <c r="D128" s="139"/>
      <c r="E128" s="139"/>
      <c r="G128" s="139"/>
      <c r="J128" s="139"/>
      <c r="K128" s="106"/>
      <c r="L128" s="139"/>
      <c r="O128" s="139"/>
      <c r="Q128" s="139"/>
    </row>
    <row r="129" spans="2:17">
      <c r="B129" s="139"/>
      <c r="D129" s="139"/>
      <c r="E129" s="139"/>
      <c r="G129" s="139"/>
      <c r="J129" s="139"/>
      <c r="K129" s="106"/>
      <c r="L129" s="139"/>
      <c r="O129" s="139"/>
      <c r="Q129" s="139"/>
    </row>
    <row r="130" spans="2:17">
      <c r="B130" s="139"/>
      <c r="D130" s="139"/>
      <c r="E130" s="139"/>
      <c r="G130" s="139"/>
      <c r="J130" s="139"/>
      <c r="K130" s="106"/>
      <c r="L130" s="139"/>
      <c r="O130" s="139"/>
      <c r="Q130" s="139"/>
    </row>
    <row r="131" spans="2:17">
      <c r="B131" s="139"/>
      <c r="D131" s="139"/>
      <c r="E131" s="139"/>
      <c r="G131" s="139"/>
      <c r="J131" s="139"/>
      <c r="K131" s="106"/>
      <c r="L131" s="139"/>
      <c r="O131" s="139"/>
      <c r="Q131" s="139"/>
    </row>
    <row r="132" spans="2:17">
      <c r="B132" s="139"/>
      <c r="D132" s="139"/>
      <c r="E132" s="139"/>
      <c r="G132" s="139"/>
      <c r="J132" s="139"/>
      <c r="K132" s="106"/>
      <c r="L132" s="139"/>
      <c r="O132" s="139"/>
      <c r="Q132" s="139"/>
    </row>
    <row r="133" spans="2:17">
      <c r="B133" s="139"/>
      <c r="D133" s="139"/>
      <c r="E133" s="139"/>
      <c r="G133" s="139"/>
      <c r="J133" s="139"/>
      <c r="K133" s="106"/>
      <c r="L133" s="139"/>
      <c r="O133" s="139"/>
      <c r="Q133" s="139"/>
    </row>
    <row r="134" spans="2:17">
      <c r="B134" s="139"/>
      <c r="D134" s="139"/>
      <c r="E134" s="139"/>
      <c r="G134" s="139"/>
      <c r="J134" s="139"/>
      <c r="K134" s="106"/>
      <c r="L134" s="139"/>
      <c r="O134" s="139"/>
      <c r="Q134" s="139"/>
    </row>
    <row r="135" spans="2:17">
      <c r="B135" s="139"/>
      <c r="D135" s="139"/>
      <c r="E135" s="139"/>
      <c r="G135" s="139"/>
      <c r="J135" s="139"/>
      <c r="K135" s="106"/>
      <c r="L135" s="139"/>
      <c r="O135" s="139"/>
      <c r="Q135" s="139"/>
    </row>
    <row r="136" spans="2:17">
      <c r="B136" s="139"/>
      <c r="D136" s="139"/>
      <c r="E136" s="139"/>
      <c r="G136" s="139"/>
      <c r="J136" s="139"/>
      <c r="K136" s="106"/>
      <c r="L136" s="139"/>
      <c r="O136" s="139"/>
      <c r="Q136" s="139"/>
    </row>
    <row r="137" spans="2:17">
      <c r="B137" s="139"/>
      <c r="D137" s="139"/>
      <c r="E137" s="139"/>
      <c r="G137" s="139"/>
      <c r="J137" s="139"/>
      <c r="K137" s="106"/>
      <c r="L137" s="139"/>
      <c r="O137" s="139"/>
      <c r="Q137" s="139"/>
    </row>
    <row r="138" spans="2:17">
      <c r="B138" s="139"/>
      <c r="D138" s="139"/>
      <c r="E138" s="139"/>
      <c r="G138" s="139"/>
      <c r="J138" s="139"/>
      <c r="K138" s="106"/>
      <c r="L138" s="139"/>
      <c r="O138" s="139"/>
      <c r="Q138" s="139"/>
    </row>
    <row r="139" spans="2:17">
      <c r="B139" s="139"/>
      <c r="D139" s="139"/>
      <c r="E139" s="139"/>
      <c r="G139" s="139"/>
      <c r="J139" s="139"/>
      <c r="K139" s="106"/>
      <c r="L139" s="139"/>
      <c r="O139" s="139"/>
      <c r="Q139" s="139"/>
    </row>
    <row r="140" spans="2:17">
      <c r="B140" s="139"/>
      <c r="D140" s="139"/>
      <c r="E140" s="139"/>
      <c r="G140" s="139"/>
      <c r="J140" s="139"/>
      <c r="K140" s="106"/>
      <c r="L140" s="139"/>
      <c r="O140" s="139"/>
      <c r="Q140" s="139"/>
    </row>
    <row r="141" spans="2:17">
      <c r="B141" s="139"/>
      <c r="D141" s="139"/>
      <c r="E141" s="139"/>
      <c r="G141" s="139"/>
      <c r="J141" s="139"/>
      <c r="K141" s="106"/>
      <c r="L141" s="139"/>
      <c r="O141" s="139"/>
      <c r="Q141" s="139"/>
    </row>
    <row r="142" spans="2:17">
      <c r="B142" s="139"/>
      <c r="D142" s="139"/>
      <c r="E142" s="139"/>
      <c r="G142" s="139"/>
      <c r="J142" s="139"/>
      <c r="K142" s="106"/>
      <c r="L142" s="139"/>
      <c r="O142" s="139"/>
      <c r="Q142" s="139"/>
    </row>
    <row r="143" spans="2:17">
      <c r="B143" s="139"/>
      <c r="D143" s="139"/>
      <c r="E143" s="139"/>
      <c r="G143" s="139"/>
      <c r="J143" s="139"/>
      <c r="K143" s="106"/>
      <c r="L143" s="139"/>
      <c r="O143" s="139"/>
      <c r="Q143" s="139"/>
    </row>
    <row r="144" spans="2:17">
      <c r="B144" s="139"/>
      <c r="D144" s="139"/>
      <c r="E144" s="139"/>
      <c r="G144" s="139"/>
      <c r="J144" s="139"/>
      <c r="K144" s="106"/>
      <c r="L144" s="139"/>
      <c r="O144" s="139"/>
      <c r="Q144" s="139"/>
    </row>
    <row r="145" spans="2:17">
      <c r="B145" s="139"/>
      <c r="D145" s="139"/>
      <c r="E145" s="139"/>
      <c r="G145" s="139"/>
      <c r="J145" s="139"/>
      <c r="K145" s="106"/>
      <c r="L145" s="139"/>
      <c r="O145" s="139"/>
      <c r="Q145" s="139"/>
    </row>
    <row r="146" spans="2:17">
      <c r="B146" s="139"/>
      <c r="D146" s="139"/>
      <c r="E146" s="139"/>
      <c r="G146" s="139"/>
      <c r="J146" s="139"/>
      <c r="K146" s="106"/>
      <c r="L146" s="139"/>
      <c r="O146" s="139"/>
      <c r="Q146" s="139"/>
    </row>
    <row r="147" spans="2:17">
      <c r="B147" s="139"/>
      <c r="D147" s="139"/>
      <c r="E147" s="139"/>
      <c r="G147" s="139"/>
      <c r="J147" s="139"/>
      <c r="K147" s="106"/>
      <c r="L147" s="139"/>
      <c r="O147" s="139"/>
      <c r="Q147" s="139"/>
    </row>
    <row r="148" spans="2:17">
      <c r="B148" s="139"/>
      <c r="D148" s="139"/>
      <c r="E148" s="139"/>
      <c r="G148" s="139"/>
      <c r="J148" s="139"/>
      <c r="K148" s="106"/>
      <c r="L148" s="139"/>
      <c r="O148" s="139"/>
      <c r="Q148" s="139"/>
    </row>
    <row r="149" spans="2:17">
      <c r="B149" s="139"/>
      <c r="D149" s="139"/>
      <c r="E149" s="139"/>
      <c r="G149" s="139"/>
      <c r="J149" s="139"/>
      <c r="K149" s="106"/>
      <c r="L149" s="139"/>
      <c r="O149" s="139"/>
      <c r="Q149" s="139"/>
    </row>
    <row r="150" spans="2:17">
      <c r="B150" s="139"/>
      <c r="D150" s="139"/>
      <c r="E150" s="139"/>
      <c r="G150" s="139"/>
      <c r="J150" s="139"/>
      <c r="K150" s="106"/>
      <c r="L150" s="139"/>
      <c r="O150" s="139"/>
      <c r="Q150" s="139"/>
    </row>
    <row r="151" spans="2:17">
      <c r="B151" s="139"/>
      <c r="D151" s="139"/>
      <c r="E151" s="139"/>
      <c r="G151" s="139"/>
      <c r="J151" s="139"/>
      <c r="K151" s="106"/>
      <c r="L151" s="139"/>
      <c r="O151" s="139"/>
      <c r="Q151" s="139"/>
    </row>
    <row r="152" spans="2:17">
      <c r="B152" s="139"/>
      <c r="D152" s="139"/>
      <c r="E152" s="139"/>
      <c r="G152" s="139"/>
      <c r="J152" s="139"/>
      <c r="K152" s="106"/>
      <c r="L152" s="139"/>
      <c r="O152" s="139"/>
      <c r="Q152" s="139"/>
    </row>
    <row r="153" spans="2:17">
      <c r="B153" s="139"/>
      <c r="D153" s="139"/>
      <c r="E153" s="139"/>
      <c r="G153" s="139"/>
      <c r="J153" s="139"/>
      <c r="K153" s="106"/>
      <c r="L153" s="139"/>
      <c r="O153" s="139"/>
      <c r="Q153" s="139"/>
    </row>
    <row r="154" spans="2:17">
      <c r="B154" s="139"/>
      <c r="D154" s="139"/>
      <c r="E154" s="139"/>
      <c r="G154" s="139"/>
      <c r="J154" s="139"/>
      <c r="K154" s="106"/>
      <c r="L154" s="139"/>
      <c r="O154" s="139"/>
      <c r="Q154" s="139"/>
    </row>
    <row r="155" spans="2:17">
      <c r="B155" s="139"/>
      <c r="D155" s="139"/>
      <c r="E155" s="139"/>
      <c r="G155" s="139"/>
      <c r="J155" s="139"/>
      <c r="K155" s="106"/>
      <c r="L155" s="139"/>
      <c r="O155" s="139"/>
      <c r="Q155" s="139"/>
    </row>
    <row r="156" spans="2:17">
      <c r="B156" s="139"/>
      <c r="D156" s="139"/>
      <c r="E156" s="139"/>
      <c r="G156" s="139"/>
      <c r="J156" s="139"/>
      <c r="K156" s="106"/>
      <c r="L156" s="139"/>
      <c r="O156" s="139"/>
      <c r="Q156" s="139"/>
    </row>
    <row r="157" spans="2:17">
      <c r="B157" s="139"/>
      <c r="D157" s="139"/>
      <c r="E157" s="139"/>
      <c r="G157" s="139"/>
      <c r="J157" s="139"/>
      <c r="K157" s="106"/>
      <c r="L157" s="139"/>
      <c r="O157" s="139"/>
      <c r="Q157" s="139"/>
    </row>
    <row r="158" spans="2:17">
      <c r="B158" s="139"/>
      <c r="D158" s="139"/>
      <c r="E158" s="139"/>
      <c r="G158" s="139"/>
      <c r="J158" s="139"/>
      <c r="K158" s="106"/>
      <c r="L158" s="139"/>
      <c r="O158" s="139"/>
      <c r="Q158" s="139"/>
    </row>
    <row r="159" spans="2:17">
      <c r="B159" s="139"/>
      <c r="D159" s="139"/>
      <c r="E159" s="139"/>
      <c r="G159" s="139"/>
      <c r="J159" s="139"/>
      <c r="K159" s="106"/>
      <c r="L159" s="139"/>
      <c r="O159" s="139"/>
      <c r="Q159" s="139"/>
    </row>
    <row r="160" spans="2:17">
      <c r="B160" s="139"/>
      <c r="D160" s="139"/>
      <c r="E160" s="139"/>
      <c r="G160" s="139"/>
      <c r="J160" s="139"/>
      <c r="K160" s="106"/>
      <c r="L160" s="139"/>
      <c r="O160" s="139"/>
      <c r="Q160" s="139"/>
    </row>
    <row r="161" spans="2:17">
      <c r="B161" s="139"/>
      <c r="D161" s="139"/>
      <c r="E161" s="139"/>
      <c r="G161" s="139"/>
      <c r="J161" s="139"/>
      <c r="K161" s="106"/>
      <c r="L161" s="139"/>
      <c r="O161" s="139"/>
      <c r="Q161" s="139"/>
    </row>
    <row r="162" spans="2:17">
      <c r="B162" s="139"/>
      <c r="D162" s="139"/>
      <c r="E162" s="139"/>
      <c r="G162" s="139"/>
      <c r="J162" s="139"/>
      <c r="K162" s="106"/>
      <c r="L162" s="139"/>
      <c r="O162" s="139"/>
      <c r="Q162" s="139"/>
    </row>
    <row r="163" spans="2:17">
      <c r="B163" s="139"/>
      <c r="D163" s="139"/>
      <c r="E163" s="139"/>
      <c r="G163" s="139"/>
      <c r="J163" s="139"/>
      <c r="K163" s="106"/>
      <c r="L163" s="139"/>
      <c r="O163" s="139"/>
      <c r="Q163" s="139"/>
    </row>
    <row r="164" spans="2:17">
      <c r="B164" s="139"/>
      <c r="D164" s="139"/>
      <c r="E164" s="139"/>
      <c r="G164" s="139"/>
      <c r="J164" s="139"/>
      <c r="K164" s="106"/>
      <c r="L164" s="139"/>
      <c r="O164" s="139"/>
      <c r="Q164" s="139"/>
    </row>
    <row r="165" spans="2:17">
      <c r="B165" s="139"/>
      <c r="D165" s="139"/>
      <c r="E165" s="139"/>
      <c r="G165" s="139"/>
      <c r="J165" s="139"/>
      <c r="K165" s="106"/>
      <c r="L165" s="139"/>
      <c r="O165" s="139"/>
      <c r="Q165" s="139"/>
    </row>
    <row r="166" spans="2:17">
      <c r="B166" s="139"/>
      <c r="D166" s="139"/>
      <c r="E166" s="139"/>
      <c r="G166" s="139"/>
      <c r="J166" s="139"/>
      <c r="K166" s="106"/>
      <c r="L166" s="139"/>
      <c r="O166" s="139"/>
      <c r="Q166" s="139"/>
    </row>
    <row r="167" spans="2:17">
      <c r="B167" s="139"/>
      <c r="D167" s="139"/>
      <c r="E167" s="139"/>
      <c r="G167" s="139"/>
      <c r="J167" s="139"/>
      <c r="K167" s="106"/>
      <c r="L167" s="139"/>
      <c r="O167" s="139"/>
      <c r="Q167" s="139"/>
    </row>
    <row r="168" spans="2:17">
      <c r="B168" s="139"/>
      <c r="D168" s="139"/>
      <c r="E168" s="139"/>
      <c r="G168" s="139"/>
      <c r="J168" s="139"/>
      <c r="K168" s="106"/>
      <c r="L168" s="139"/>
      <c r="O168" s="139"/>
      <c r="Q168" s="139"/>
    </row>
    <row r="169" spans="2:17">
      <c r="B169" s="139"/>
      <c r="D169" s="139"/>
      <c r="E169" s="139"/>
      <c r="G169" s="139"/>
      <c r="J169" s="139"/>
      <c r="K169" s="106"/>
      <c r="L169" s="139"/>
      <c r="O169" s="139"/>
      <c r="Q169" s="139"/>
    </row>
    <row r="170" spans="2:17">
      <c r="B170" s="139"/>
      <c r="D170" s="139"/>
      <c r="E170" s="139"/>
      <c r="G170" s="139"/>
      <c r="J170" s="139"/>
      <c r="K170" s="106"/>
      <c r="L170" s="139"/>
      <c r="O170" s="139"/>
      <c r="Q170" s="139"/>
    </row>
    <row r="171" spans="2:17">
      <c r="B171" s="139"/>
      <c r="D171" s="139"/>
      <c r="E171" s="139"/>
      <c r="G171" s="139"/>
      <c r="J171" s="139"/>
      <c r="K171" s="106"/>
      <c r="L171" s="139"/>
      <c r="O171" s="139"/>
      <c r="Q171" s="139"/>
    </row>
    <row r="172" spans="2:17">
      <c r="B172" s="139"/>
      <c r="D172" s="139"/>
      <c r="E172" s="139"/>
      <c r="G172" s="139"/>
      <c r="J172" s="139"/>
      <c r="K172" s="106"/>
      <c r="L172" s="139"/>
      <c r="O172" s="139"/>
      <c r="Q172" s="139"/>
    </row>
    <row r="173" spans="2:17">
      <c r="B173" s="139"/>
      <c r="D173" s="139"/>
      <c r="E173" s="139"/>
      <c r="G173" s="139"/>
      <c r="J173" s="139"/>
      <c r="K173" s="106"/>
      <c r="L173" s="139"/>
      <c r="O173" s="139"/>
      <c r="Q173" s="139"/>
    </row>
    <row r="174" spans="2:17">
      <c r="B174" s="139"/>
      <c r="D174" s="139"/>
      <c r="E174" s="139"/>
      <c r="G174" s="139"/>
      <c r="J174" s="139"/>
      <c r="K174" s="106"/>
      <c r="L174" s="139"/>
      <c r="O174" s="139"/>
      <c r="Q174" s="139"/>
    </row>
    <row r="175" spans="2:17">
      <c r="B175" s="139"/>
      <c r="D175" s="139"/>
      <c r="E175" s="139"/>
      <c r="G175" s="139"/>
      <c r="J175" s="139"/>
      <c r="K175" s="106"/>
      <c r="L175" s="139"/>
      <c r="O175" s="139"/>
      <c r="Q175" s="139"/>
    </row>
    <row r="176" spans="2:17">
      <c r="B176" s="139"/>
      <c r="D176" s="139"/>
      <c r="E176" s="139"/>
      <c r="G176" s="139"/>
      <c r="J176" s="139"/>
      <c r="K176" s="106"/>
      <c r="L176" s="139"/>
      <c r="O176" s="139"/>
      <c r="Q176" s="139"/>
    </row>
    <row r="177" spans="2:17">
      <c r="B177" s="139"/>
      <c r="D177" s="139"/>
      <c r="E177" s="139"/>
      <c r="G177" s="139"/>
      <c r="J177" s="139"/>
      <c r="K177" s="106"/>
      <c r="L177" s="139"/>
      <c r="O177" s="139"/>
      <c r="Q177" s="139"/>
    </row>
    <row r="178" spans="2:17">
      <c r="B178" s="139"/>
      <c r="D178" s="139"/>
      <c r="E178" s="139"/>
      <c r="G178" s="139"/>
      <c r="J178" s="139"/>
      <c r="K178" s="106"/>
      <c r="L178" s="139"/>
      <c r="O178" s="139"/>
      <c r="Q178" s="139"/>
    </row>
    <row r="179" spans="2:17">
      <c r="B179" s="139"/>
      <c r="D179" s="139"/>
      <c r="E179" s="139"/>
      <c r="G179" s="139"/>
      <c r="J179" s="139"/>
      <c r="K179" s="106"/>
      <c r="L179" s="139"/>
      <c r="O179" s="139"/>
      <c r="Q179" s="139"/>
    </row>
    <row r="180" spans="2:17">
      <c r="B180" s="139"/>
      <c r="D180" s="139"/>
      <c r="E180" s="139"/>
      <c r="G180" s="139"/>
      <c r="J180" s="139"/>
      <c r="K180" s="106"/>
      <c r="L180" s="139"/>
      <c r="O180" s="139"/>
      <c r="Q180" s="139"/>
    </row>
    <row r="181" spans="2:17">
      <c r="B181" s="139"/>
      <c r="D181" s="139"/>
      <c r="E181" s="139"/>
      <c r="G181" s="139"/>
      <c r="J181" s="139"/>
      <c r="K181" s="106"/>
      <c r="L181" s="139"/>
      <c r="O181" s="139"/>
      <c r="Q181" s="139"/>
    </row>
    <row r="182" spans="2:17">
      <c r="B182" s="139"/>
      <c r="D182" s="139"/>
      <c r="E182" s="139"/>
      <c r="G182" s="139"/>
      <c r="J182" s="139"/>
      <c r="K182" s="106"/>
      <c r="L182" s="139"/>
      <c r="O182" s="139"/>
      <c r="Q182" s="139"/>
    </row>
    <row r="183" spans="2:17">
      <c r="B183" s="139"/>
      <c r="D183" s="139"/>
      <c r="E183" s="139"/>
      <c r="G183" s="139"/>
      <c r="J183" s="139"/>
      <c r="K183" s="106"/>
      <c r="L183" s="139"/>
      <c r="O183" s="139"/>
      <c r="Q183" s="139"/>
    </row>
    <row r="184" spans="2:17">
      <c r="B184" s="139"/>
      <c r="D184" s="139"/>
      <c r="E184" s="139"/>
      <c r="G184" s="139"/>
      <c r="J184" s="139"/>
      <c r="K184" s="106"/>
      <c r="L184" s="139"/>
      <c r="O184" s="139"/>
      <c r="Q184" s="139"/>
    </row>
    <row r="185" spans="2:17">
      <c r="B185" s="139"/>
      <c r="D185" s="139"/>
      <c r="E185" s="139"/>
      <c r="G185" s="139"/>
      <c r="J185" s="139"/>
      <c r="K185" s="106"/>
      <c r="L185" s="139"/>
      <c r="O185" s="139"/>
      <c r="Q185" s="139"/>
    </row>
    <row r="186" spans="2:17">
      <c r="B186" s="139"/>
      <c r="D186" s="139"/>
      <c r="E186" s="139"/>
      <c r="G186" s="139"/>
      <c r="J186" s="139"/>
      <c r="K186" s="106"/>
      <c r="L186" s="139"/>
      <c r="O186" s="139"/>
      <c r="Q186" s="139"/>
    </row>
    <row r="187" spans="2:17">
      <c r="B187" s="139"/>
      <c r="D187" s="139"/>
      <c r="E187" s="139"/>
      <c r="G187" s="139"/>
      <c r="J187" s="139"/>
      <c r="K187" s="106"/>
      <c r="L187" s="139"/>
      <c r="O187" s="139"/>
      <c r="Q187" s="139"/>
    </row>
    <row r="188" spans="2:17">
      <c r="B188" s="139"/>
      <c r="D188" s="139"/>
      <c r="E188" s="139"/>
      <c r="G188" s="139"/>
      <c r="J188" s="139"/>
      <c r="K188" s="106"/>
      <c r="L188" s="139"/>
      <c r="O188" s="139"/>
      <c r="Q188" s="139"/>
    </row>
    <row r="189" spans="2:17">
      <c r="B189" s="139"/>
      <c r="D189" s="139"/>
      <c r="E189" s="139"/>
      <c r="G189" s="139"/>
      <c r="J189" s="139"/>
      <c r="K189" s="106"/>
      <c r="L189" s="139"/>
      <c r="O189" s="139"/>
      <c r="Q189" s="139"/>
    </row>
    <row r="190" spans="2:17">
      <c r="B190" s="139"/>
      <c r="D190" s="139"/>
      <c r="E190" s="139"/>
      <c r="G190" s="139"/>
      <c r="J190" s="139"/>
      <c r="K190" s="106"/>
      <c r="L190" s="139"/>
      <c r="O190" s="139"/>
      <c r="Q190" s="139"/>
    </row>
    <row r="191" spans="2:17">
      <c r="B191" s="139"/>
      <c r="D191" s="139"/>
      <c r="E191" s="139"/>
      <c r="G191" s="139"/>
      <c r="J191" s="139"/>
      <c r="K191" s="106"/>
      <c r="L191" s="139"/>
      <c r="O191" s="139"/>
      <c r="Q191" s="139"/>
    </row>
    <row r="192" spans="2:17">
      <c r="B192" s="139"/>
      <c r="D192" s="139"/>
      <c r="E192" s="139"/>
      <c r="G192" s="139"/>
      <c r="J192" s="139"/>
      <c r="K192" s="106"/>
      <c r="L192" s="139"/>
      <c r="O192" s="139"/>
      <c r="Q192" s="139"/>
    </row>
    <row r="193" spans="2:17">
      <c r="B193" s="139"/>
      <c r="D193" s="139"/>
      <c r="E193" s="139"/>
      <c r="G193" s="139"/>
      <c r="J193" s="139"/>
      <c r="K193" s="106"/>
      <c r="L193" s="139"/>
      <c r="O193" s="139"/>
      <c r="Q193" s="139"/>
    </row>
    <row r="194" spans="2:17">
      <c r="B194" s="139"/>
      <c r="D194" s="139"/>
      <c r="E194" s="139"/>
      <c r="G194" s="139"/>
      <c r="J194" s="139"/>
      <c r="K194" s="106"/>
      <c r="L194" s="139"/>
      <c r="O194" s="139"/>
      <c r="Q194" s="139"/>
    </row>
    <row r="195" spans="2:17">
      <c r="B195" s="139"/>
      <c r="D195" s="139"/>
      <c r="E195" s="139"/>
      <c r="G195" s="139"/>
      <c r="J195" s="139"/>
      <c r="K195" s="106"/>
      <c r="L195" s="139"/>
      <c r="O195" s="139"/>
      <c r="Q195" s="139"/>
    </row>
    <row r="196" spans="2:17">
      <c r="B196" s="139"/>
      <c r="D196" s="139"/>
      <c r="E196" s="139"/>
      <c r="G196" s="139"/>
      <c r="J196" s="139"/>
      <c r="K196" s="106"/>
      <c r="L196" s="139"/>
      <c r="O196" s="139"/>
      <c r="Q196" s="139"/>
    </row>
    <row r="197" spans="2:17">
      <c r="B197" s="139"/>
      <c r="D197" s="139"/>
      <c r="E197" s="139"/>
      <c r="G197" s="139"/>
      <c r="J197" s="139"/>
      <c r="K197" s="106"/>
      <c r="L197" s="139"/>
      <c r="O197" s="139"/>
      <c r="Q197" s="139"/>
    </row>
    <row r="198" spans="2:17">
      <c r="B198" s="139"/>
      <c r="D198" s="139"/>
      <c r="E198" s="139"/>
      <c r="G198" s="139"/>
      <c r="J198" s="139"/>
      <c r="K198" s="106"/>
      <c r="L198" s="139"/>
      <c r="O198" s="139"/>
      <c r="Q198" s="139"/>
    </row>
    <row r="199" spans="2:17">
      <c r="B199" s="139"/>
      <c r="D199" s="139"/>
      <c r="E199" s="139"/>
      <c r="G199" s="139"/>
      <c r="J199" s="139"/>
      <c r="K199" s="106"/>
      <c r="L199" s="139"/>
      <c r="O199" s="139"/>
      <c r="Q199" s="139"/>
    </row>
    <row r="200" spans="2:17">
      <c r="B200" s="139"/>
      <c r="D200" s="139"/>
      <c r="E200" s="139"/>
      <c r="G200" s="139"/>
      <c r="J200" s="139"/>
      <c r="K200" s="106"/>
      <c r="L200" s="139"/>
      <c r="O200" s="139"/>
      <c r="Q200" s="139"/>
    </row>
    <row r="201" spans="2:17">
      <c r="B201" s="139"/>
      <c r="D201" s="139"/>
      <c r="E201" s="139"/>
      <c r="G201" s="139"/>
      <c r="J201" s="139"/>
      <c r="K201" s="106"/>
      <c r="L201" s="139"/>
      <c r="O201" s="139"/>
      <c r="Q201" s="139"/>
    </row>
    <row r="202" spans="2:17">
      <c r="B202" s="139"/>
      <c r="D202" s="139"/>
      <c r="E202" s="139"/>
      <c r="G202" s="139"/>
      <c r="J202" s="139"/>
      <c r="K202" s="106"/>
      <c r="L202" s="139"/>
      <c r="O202" s="139"/>
      <c r="Q202" s="139"/>
    </row>
    <row r="203" spans="2:17">
      <c r="B203" s="139"/>
      <c r="D203" s="139"/>
      <c r="E203" s="139"/>
      <c r="G203" s="139"/>
      <c r="J203" s="139"/>
      <c r="K203" s="106"/>
      <c r="L203" s="139"/>
      <c r="O203" s="139"/>
      <c r="Q203" s="139"/>
    </row>
    <row r="204" spans="2:17">
      <c r="B204" s="139"/>
      <c r="D204" s="139"/>
      <c r="E204" s="139"/>
      <c r="G204" s="139"/>
      <c r="J204" s="139"/>
      <c r="K204" s="106"/>
      <c r="L204" s="139"/>
      <c r="O204" s="139"/>
      <c r="Q204" s="139"/>
    </row>
    <row r="205" spans="2:17">
      <c r="B205" s="139"/>
      <c r="D205" s="139"/>
      <c r="E205" s="139"/>
      <c r="G205" s="139"/>
      <c r="J205" s="139"/>
      <c r="K205" s="106"/>
      <c r="L205" s="139"/>
      <c r="O205" s="139"/>
      <c r="Q205" s="139"/>
    </row>
    <row r="206" spans="2:17">
      <c r="B206" s="139"/>
      <c r="D206" s="139"/>
      <c r="E206" s="139"/>
      <c r="G206" s="139"/>
      <c r="J206" s="139"/>
      <c r="K206" s="106"/>
      <c r="L206" s="139"/>
      <c r="O206" s="139"/>
      <c r="Q206" s="139"/>
    </row>
    <row r="207" spans="2:17">
      <c r="B207" s="139"/>
      <c r="D207" s="139"/>
      <c r="E207" s="139"/>
      <c r="G207" s="139"/>
      <c r="J207" s="139"/>
      <c r="K207" s="106"/>
      <c r="L207" s="139"/>
      <c r="O207" s="139"/>
      <c r="Q207" s="139"/>
    </row>
    <row r="208" spans="2:17">
      <c r="B208" s="139"/>
      <c r="D208" s="139"/>
      <c r="E208" s="139"/>
      <c r="G208" s="139"/>
      <c r="J208" s="139"/>
      <c r="K208" s="106"/>
      <c r="L208" s="139"/>
      <c r="O208" s="139"/>
      <c r="Q208" s="139"/>
    </row>
    <row r="209" spans="2:17">
      <c r="B209" s="139"/>
      <c r="D209" s="139"/>
      <c r="E209" s="139"/>
      <c r="G209" s="139"/>
      <c r="J209" s="139"/>
      <c r="K209" s="106"/>
      <c r="L209" s="139"/>
      <c r="O209" s="139"/>
      <c r="Q209" s="139"/>
    </row>
    <row r="210" spans="2:17">
      <c r="B210" s="139"/>
      <c r="D210" s="139"/>
      <c r="E210" s="139"/>
      <c r="G210" s="139"/>
      <c r="J210" s="139"/>
      <c r="K210" s="106"/>
      <c r="L210" s="139"/>
      <c r="O210" s="139"/>
      <c r="Q210" s="139"/>
    </row>
    <row r="211" spans="2:17">
      <c r="B211" s="139"/>
      <c r="D211" s="139"/>
      <c r="E211" s="139"/>
      <c r="G211" s="139"/>
      <c r="J211" s="139"/>
      <c r="K211" s="106"/>
      <c r="L211" s="139"/>
      <c r="O211" s="139"/>
      <c r="Q211" s="139"/>
    </row>
    <row r="212" spans="2:17">
      <c r="B212" s="139"/>
      <c r="D212" s="139"/>
      <c r="E212" s="139"/>
      <c r="G212" s="139"/>
      <c r="J212" s="139"/>
      <c r="K212" s="106"/>
      <c r="L212" s="139"/>
      <c r="O212" s="139"/>
      <c r="Q212" s="139"/>
    </row>
    <row r="213" spans="2:17">
      <c r="B213" s="139"/>
      <c r="D213" s="139"/>
      <c r="E213" s="139"/>
      <c r="G213" s="139"/>
      <c r="J213" s="139"/>
      <c r="K213" s="106"/>
      <c r="L213" s="139"/>
      <c r="O213" s="139"/>
      <c r="Q213" s="139"/>
    </row>
    <row r="214" spans="2:17">
      <c r="B214" s="139"/>
      <c r="D214" s="139"/>
      <c r="E214" s="139"/>
      <c r="G214" s="139"/>
      <c r="J214" s="139"/>
      <c r="K214" s="106"/>
      <c r="L214" s="139"/>
      <c r="O214" s="139"/>
      <c r="Q214" s="139"/>
    </row>
    <row r="215" spans="2:17">
      <c r="B215" s="139"/>
      <c r="D215" s="139"/>
      <c r="E215" s="139"/>
      <c r="G215" s="139"/>
      <c r="J215" s="139"/>
      <c r="K215" s="106"/>
      <c r="L215" s="139"/>
      <c r="O215" s="139"/>
      <c r="Q215" s="139"/>
    </row>
    <row r="216" spans="2:17">
      <c r="B216" s="139"/>
      <c r="D216" s="139"/>
      <c r="E216" s="139"/>
      <c r="G216" s="139"/>
      <c r="J216" s="139"/>
      <c r="K216" s="106"/>
      <c r="L216" s="139"/>
      <c r="O216" s="139"/>
      <c r="Q216" s="139"/>
    </row>
    <row r="217" spans="2:17">
      <c r="B217" s="139"/>
      <c r="D217" s="139"/>
      <c r="E217" s="139"/>
      <c r="G217" s="139"/>
      <c r="J217" s="139"/>
      <c r="K217" s="106"/>
      <c r="L217" s="139"/>
      <c r="O217" s="139"/>
      <c r="Q217" s="139"/>
    </row>
    <row r="218" spans="2:17">
      <c r="B218" s="139"/>
      <c r="D218" s="139"/>
      <c r="E218" s="139"/>
      <c r="G218" s="139"/>
      <c r="J218" s="139"/>
      <c r="K218" s="106"/>
      <c r="L218" s="139"/>
      <c r="O218" s="139"/>
      <c r="Q218" s="139"/>
    </row>
    <row r="219" spans="2:17">
      <c r="B219" s="139"/>
      <c r="D219" s="139"/>
      <c r="E219" s="139"/>
      <c r="G219" s="139"/>
      <c r="J219" s="139"/>
      <c r="K219" s="106"/>
      <c r="L219" s="139"/>
      <c r="O219" s="139"/>
      <c r="Q219" s="139"/>
    </row>
    <row r="220" spans="2:17">
      <c r="B220" s="139"/>
      <c r="D220" s="139"/>
      <c r="E220" s="139"/>
      <c r="G220" s="139"/>
      <c r="J220" s="139"/>
      <c r="K220" s="106"/>
      <c r="L220" s="139"/>
      <c r="O220" s="139"/>
      <c r="Q220" s="139"/>
    </row>
    <row r="221" spans="2:17">
      <c r="B221" s="139"/>
      <c r="D221" s="139"/>
      <c r="E221" s="139"/>
      <c r="G221" s="139"/>
      <c r="J221" s="139"/>
      <c r="K221" s="106"/>
      <c r="L221" s="139"/>
      <c r="O221" s="139"/>
      <c r="Q221" s="139"/>
    </row>
    <row r="222" spans="2:17">
      <c r="B222" s="139"/>
      <c r="D222" s="139"/>
      <c r="E222" s="139"/>
      <c r="G222" s="139"/>
      <c r="J222" s="139"/>
      <c r="K222" s="106"/>
      <c r="L222" s="139"/>
      <c r="O222" s="139"/>
      <c r="Q222" s="139"/>
    </row>
    <row r="223" spans="2:17">
      <c r="B223" s="139"/>
      <c r="D223" s="139"/>
      <c r="E223" s="139"/>
      <c r="G223" s="139"/>
      <c r="J223" s="139"/>
      <c r="K223" s="106"/>
      <c r="L223" s="139"/>
      <c r="O223" s="139"/>
      <c r="Q223" s="139"/>
    </row>
    <row r="224" spans="2:17">
      <c r="B224" s="139"/>
      <c r="D224" s="139"/>
      <c r="E224" s="139"/>
      <c r="G224" s="139"/>
      <c r="J224" s="139"/>
      <c r="K224" s="106"/>
      <c r="L224" s="139"/>
      <c r="O224" s="139"/>
      <c r="Q224" s="139"/>
    </row>
    <row r="225" spans="2:17">
      <c r="B225" s="139"/>
      <c r="D225" s="139"/>
      <c r="E225" s="139"/>
      <c r="G225" s="139"/>
      <c r="J225" s="139"/>
      <c r="K225" s="106"/>
      <c r="L225" s="139"/>
      <c r="O225" s="139"/>
      <c r="Q225" s="139"/>
    </row>
    <row r="226" spans="2:17">
      <c r="B226" s="139"/>
      <c r="D226" s="139"/>
      <c r="E226" s="139"/>
      <c r="G226" s="139"/>
      <c r="J226" s="139"/>
      <c r="K226" s="106"/>
      <c r="L226" s="139"/>
      <c r="O226" s="139"/>
      <c r="Q226" s="139"/>
    </row>
    <row r="227" spans="2:17">
      <c r="B227" s="139"/>
      <c r="D227" s="139"/>
      <c r="E227" s="139"/>
      <c r="G227" s="139"/>
      <c r="J227" s="139"/>
      <c r="K227" s="106"/>
      <c r="L227" s="139"/>
      <c r="O227" s="139"/>
      <c r="Q227" s="139"/>
    </row>
    <row r="228" spans="2:17">
      <c r="B228" s="139"/>
      <c r="D228" s="139"/>
      <c r="E228" s="139"/>
      <c r="G228" s="139"/>
      <c r="J228" s="139"/>
      <c r="K228" s="106"/>
      <c r="L228" s="139"/>
      <c r="O228" s="139"/>
      <c r="Q228" s="139"/>
    </row>
    <row r="229" spans="2:17">
      <c r="B229" s="139"/>
      <c r="D229" s="139"/>
      <c r="E229" s="139"/>
      <c r="G229" s="139"/>
      <c r="J229" s="139"/>
      <c r="K229" s="106"/>
      <c r="L229" s="139"/>
      <c r="O229" s="139"/>
      <c r="Q229" s="139"/>
    </row>
    <row r="230" spans="2:17">
      <c r="B230" s="139"/>
      <c r="D230" s="139"/>
      <c r="E230" s="139"/>
      <c r="G230" s="139"/>
      <c r="J230" s="139"/>
      <c r="K230" s="106"/>
      <c r="L230" s="139"/>
      <c r="O230" s="139"/>
      <c r="Q230" s="139"/>
    </row>
    <row r="231" spans="2:17">
      <c r="B231" s="139"/>
      <c r="D231" s="139"/>
      <c r="E231" s="139"/>
      <c r="G231" s="139"/>
      <c r="J231" s="139"/>
      <c r="K231" s="106"/>
      <c r="L231" s="139"/>
      <c r="O231" s="139"/>
      <c r="Q231" s="139"/>
    </row>
    <row r="232" spans="2:17">
      <c r="B232" s="139"/>
      <c r="D232" s="139"/>
      <c r="E232" s="139"/>
      <c r="G232" s="139"/>
      <c r="J232" s="139"/>
      <c r="K232" s="106"/>
      <c r="L232" s="139"/>
      <c r="O232" s="139"/>
      <c r="Q232" s="139"/>
    </row>
    <row r="233" spans="2:17">
      <c r="B233" s="139"/>
      <c r="D233" s="139"/>
      <c r="E233" s="139"/>
      <c r="G233" s="139"/>
      <c r="J233" s="139"/>
      <c r="K233" s="106"/>
      <c r="L233" s="139"/>
      <c r="O233" s="139"/>
      <c r="Q233" s="139"/>
    </row>
    <row r="234" spans="2:17">
      <c r="B234" s="139"/>
      <c r="D234" s="139"/>
      <c r="E234" s="139"/>
      <c r="G234" s="139"/>
      <c r="J234" s="139"/>
      <c r="K234" s="106"/>
      <c r="L234" s="139"/>
      <c r="O234" s="139"/>
      <c r="Q234" s="139"/>
    </row>
    <row r="235" spans="2:17">
      <c r="B235" s="139"/>
      <c r="D235" s="139"/>
      <c r="E235" s="139"/>
      <c r="G235" s="139"/>
      <c r="J235" s="139"/>
      <c r="K235" s="106"/>
      <c r="L235" s="139"/>
      <c r="O235" s="139"/>
      <c r="Q235" s="139"/>
    </row>
    <row r="236" spans="2:17">
      <c r="B236" s="139"/>
      <c r="D236" s="139"/>
      <c r="E236" s="139"/>
      <c r="G236" s="139"/>
      <c r="J236" s="139"/>
      <c r="K236" s="106"/>
      <c r="L236" s="139"/>
      <c r="O236" s="139"/>
      <c r="Q236" s="139"/>
    </row>
    <row r="237" spans="2:17">
      <c r="B237" s="139"/>
      <c r="D237" s="139"/>
      <c r="E237" s="139"/>
      <c r="G237" s="139"/>
      <c r="J237" s="139"/>
      <c r="K237" s="106"/>
      <c r="L237" s="139"/>
      <c r="O237" s="139"/>
      <c r="Q237" s="139"/>
    </row>
    <row r="238" spans="2:17">
      <c r="B238" s="139"/>
      <c r="D238" s="139"/>
      <c r="E238" s="139"/>
      <c r="G238" s="139"/>
      <c r="J238" s="139"/>
      <c r="K238" s="106"/>
      <c r="L238" s="139"/>
      <c r="O238" s="139"/>
      <c r="Q238" s="139"/>
    </row>
    <row r="239" spans="2:17">
      <c r="B239" s="139"/>
      <c r="D239" s="139"/>
      <c r="E239" s="139"/>
      <c r="G239" s="139"/>
      <c r="J239" s="139"/>
      <c r="K239" s="106"/>
      <c r="L239" s="139"/>
      <c r="O239" s="139"/>
      <c r="Q239" s="139"/>
    </row>
    <row r="240" spans="2:17">
      <c r="B240" s="139"/>
      <c r="D240" s="139"/>
      <c r="E240" s="139"/>
      <c r="G240" s="139"/>
      <c r="J240" s="139"/>
      <c r="K240" s="106"/>
      <c r="L240" s="139"/>
      <c r="O240" s="139"/>
      <c r="Q240" s="139"/>
    </row>
    <row r="241" spans="2:17">
      <c r="B241" s="139"/>
      <c r="D241" s="139"/>
      <c r="E241" s="139"/>
      <c r="G241" s="139"/>
      <c r="J241" s="139"/>
      <c r="K241" s="106"/>
      <c r="L241" s="139"/>
      <c r="O241" s="139"/>
      <c r="Q241" s="139"/>
    </row>
    <row r="242" spans="2:17">
      <c r="B242" s="139"/>
      <c r="D242" s="139"/>
      <c r="E242" s="139"/>
      <c r="G242" s="139"/>
      <c r="J242" s="139"/>
      <c r="K242" s="106"/>
      <c r="L242" s="139"/>
      <c r="O242" s="139"/>
      <c r="Q242" s="139"/>
    </row>
    <row r="243" spans="2:17">
      <c r="B243" s="139"/>
      <c r="D243" s="139"/>
      <c r="E243" s="139"/>
      <c r="G243" s="139"/>
      <c r="J243" s="139"/>
      <c r="K243" s="106"/>
      <c r="L243" s="139"/>
      <c r="O243" s="139"/>
      <c r="Q243" s="139"/>
    </row>
    <row r="244" spans="2:17">
      <c r="B244" s="139"/>
      <c r="D244" s="139"/>
      <c r="E244" s="139"/>
      <c r="G244" s="139"/>
      <c r="J244" s="139"/>
      <c r="K244" s="106"/>
      <c r="L244" s="139"/>
      <c r="O244" s="139"/>
      <c r="Q244" s="139"/>
    </row>
    <row r="245" spans="2:17">
      <c r="B245" s="139"/>
      <c r="D245" s="139"/>
      <c r="E245" s="139"/>
      <c r="G245" s="139"/>
      <c r="J245" s="139"/>
      <c r="K245" s="106"/>
      <c r="L245" s="139"/>
      <c r="O245" s="139"/>
      <c r="Q245" s="139"/>
    </row>
    <row r="246" spans="2:17">
      <c r="B246" s="139"/>
      <c r="D246" s="139"/>
      <c r="E246" s="139"/>
      <c r="G246" s="139"/>
      <c r="J246" s="139"/>
      <c r="K246" s="106"/>
      <c r="L246" s="139"/>
      <c r="O246" s="139"/>
      <c r="Q246" s="139"/>
    </row>
    <row r="247" spans="2:17">
      <c r="B247" s="139"/>
      <c r="D247" s="139"/>
      <c r="E247" s="139"/>
      <c r="G247" s="139"/>
      <c r="J247" s="139"/>
      <c r="K247" s="106"/>
      <c r="L247" s="139"/>
      <c r="O247" s="139"/>
      <c r="Q247" s="139"/>
    </row>
    <row r="248" spans="2:17">
      <c r="B248" s="139"/>
      <c r="D248" s="139"/>
      <c r="E248" s="139"/>
      <c r="G248" s="139"/>
      <c r="J248" s="139"/>
      <c r="K248" s="106"/>
      <c r="L248" s="139"/>
      <c r="O248" s="139"/>
      <c r="Q248" s="139"/>
    </row>
    <row r="249" spans="2:17">
      <c r="B249" s="139"/>
      <c r="D249" s="139"/>
      <c r="E249" s="139"/>
      <c r="G249" s="139"/>
      <c r="J249" s="139"/>
      <c r="K249" s="106"/>
      <c r="L249" s="139"/>
      <c r="O249" s="139"/>
      <c r="Q249" s="139"/>
    </row>
    <row r="250" spans="2:17">
      <c r="B250" s="139"/>
      <c r="D250" s="139"/>
      <c r="E250" s="139"/>
      <c r="G250" s="139"/>
      <c r="J250" s="139"/>
      <c r="K250" s="106"/>
      <c r="L250" s="139"/>
      <c r="O250" s="139"/>
      <c r="Q250" s="139"/>
    </row>
    <row r="251" spans="2:17">
      <c r="B251" s="139"/>
      <c r="D251" s="139"/>
      <c r="E251" s="139"/>
      <c r="G251" s="139"/>
      <c r="J251" s="139"/>
      <c r="K251" s="106"/>
      <c r="L251" s="139"/>
      <c r="O251" s="139"/>
      <c r="Q251" s="139"/>
    </row>
    <row r="252" spans="2:17">
      <c r="B252" s="139"/>
      <c r="D252" s="139"/>
      <c r="E252" s="139"/>
      <c r="G252" s="139"/>
      <c r="J252" s="139"/>
      <c r="K252" s="106"/>
      <c r="L252" s="139"/>
      <c r="O252" s="139"/>
      <c r="Q252" s="139"/>
    </row>
    <row r="253" spans="2:17">
      <c r="B253" s="139"/>
      <c r="D253" s="139"/>
      <c r="E253" s="139"/>
      <c r="G253" s="139"/>
      <c r="J253" s="139"/>
      <c r="K253" s="106"/>
      <c r="L253" s="139"/>
      <c r="O253" s="139"/>
      <c r="Q253" s="139"/>
    </row>
    <row r="254" spans="2:17">
      <c r="B254" s="139"/>
      <c r="D254" s="139"/>
      <c r="E254" s="139"/>
      <c r="G254" s="139"/>
      <c r="J254" s="139"/>
      <c r="K254" s="106"/>
      <c r="L254" s="139"/>
      <c r="O254" s="139"/>
      <c r="Q254" s="139"/>
    </row>
    <row r="255" spans="2:17">
      <c r="B255" s="139"/>
      <c r="D255" s="139"/>
      <c r="E255" s="139"/>
      <c r="G255" s="139"/>
      <c r="J255" s="139"/>
      <c r="K255" s="106"/>
      <c r="L255" s="139"/>
      <c r="O255" s="139"/>
      <c r="Q255" s="139"/>
    </row>
    <row r="256" spans="2:17">
      <c r="B256" s="139"/>
      <c r="D256" s="139"/>
      <c r="E256" s="139"/>
      <c r="G256" s="139"/>
      <c r="J256" s="139"/>
      <c r="K256" s="106"/>
      <c r="L256" s="139"/>
      <c r="O256" s="139"/>
      <c r="Q256" s="139"/>
    </row>
    <row r="257" spans="2:17">
      <c r="B257" s="139"/>
      <c r="D257" s="139"/>
      <c r="E257" s="139"/>
      <c r="G257" s="139"/>
      <c r="J257" s="139"/>
      <c r="K257" s="106"/>
      <c r="L257" s="139"/>
      <c r="O257" s="139"/>
      <c r="Q257" s="139"/>
    </row>
    <row r="258" spans="2:17">
      <c r="B258" s="139"/>
      <c r="D258" s="139"/>
      <c r="E258" s="139"/>
      <c r="G258" s="139"/>
      <c r="J258" s="139"/>
      <c r="K258" s="106"/>
      <c r="L258" s="139"/>
      <c r="O258" s="139"/>
      <c r="Q258" s="139"/>
    </row>
    <row r="259" spans="2:17">
      <c r="B259" s="139"/>
      <c r="D259" s="139"/>
      <c r="E259" s="139"/>
      <c r="G259" s="139"/>
      <c r="J259" s="139"/>
      <c r="K259" s="106"/>
      <c r="L259" s="139"/>
      <c r="O259" s="139"/>
      <c r="Q259" s="139"/>
    </row>
    <row r="260" spans="2:17">
      <c r="B260" s="139"/>
      <c r="D260" s="139"/>
      <c r="E260" s="139"/>
      <c r="G260" s="139"/>
      <c r="J260" s="139"/>
      <c r="K260" s="106"/>
      <c r="L260" s="139"/>
      <c r="O260" s="139"/>
      <c r="Q260" s="139"/>
    </row>
    <row r="261" spans="2:17">
      <c r="B261" s="139"/>
      <c r="D261" s="139"/>
      <c r="E261" s="139"/>
      <c r="G261" s="139"/>
      <c r="J261" s="139"/>
      <c r="K261" s="106"/>
      <c r="L261" s="139"/>
      <c r="O261" s="139"/>
      <c r="Q261" s="139"/>
    </row>
    <row r="262" spans="2:17">
      <c r="B262" s="139"/>
      <c r="D262" s="139"/>
      <c r="E262" s="139"/>
      <c r="G262" s="139"/>
      <c r="J262" s="139"/>
      <c r="K262" s="106"/>
      <c r="L262" s="139"/>
      <c r="O262" s="139"/>
      <c r="Q262" s="139"/>
    </row>
    <row r="263" spans="2:17">
      <c r="B263" s="139"/>
      <c r="D263" s="139"/>
      <c r="E263" s="139"/>
      <c r="G263" s="139"/>
      <c r="J263" s="139"/>
      <c r="K263" s="106"/>
      <c r="L263" s="139"/>
      <c r="O263" s="139"/>
      <c r="Q263" s="139"/>
    </row>
    <row r="264" spans="2:17">
      <c r="B264" s="139"/>
      <c r="D264" s="139"/>
      <c r="E264" s="139"/>
      <c r="G264" s="139"/>
      <c r="J264" s="139"/>
      <c r="K264" s="106"/>
      <c r="L264" s="139"/>
      <c r="O264" s="139"/>
      <c r="Q264" s="139"/>
    </row>
    <row r="265" spans="2:17">
      <c r="B265" s="139"/>
      <c r="D265" s="139"/>
      <c r="E265" s="139"/>
      <c r="G265" s="139"/>
      <c r="J265" s="139"/>
      <c r="K265" s="106"/>
      <c r="L265" s="139"/>
      <c r="O265" s="139"/>
      <c r="Q265" s="139"/>
    </row>
    <row r="266" spans="2:17">
      <c r="B266" s="139"/>
      <c r="D266" s="139"/>
      <c r="E266" s="139"/>
      <c r="G266" s="139"/>
      <c r="J266" s="139"/>
      <c r="K266" s="106"/>
      <c r="L266" s="139"/>
      <c r="O266" s="139"/>
      <c r="Q266" s="139"/>
    </row>
    <row r="267" spans="2:17">
      <c r="B267" s="139"/>
      <c r="D267" s="139"/>
      <c r="E267" s="139"/>
      <c r="G267" s="139"/>
      <c r="J267" s="139"/>
      <c r="K267" s="106"/>
      <c r="L267" s="139"/>
      <c r="O267" s="139"/>
      <c r="Q267" s="139"/>
    </row>
    <row r="268" spans="2:17">
      <c r="B268" s="139"/>
      <c r="D268" s="139"/>
      <c r="E268" s="139"/>
      <c r="G268" s="139"/>
      <c r="J268" s="139"/>
      <c r="K268" s="106"/>
      <c r="L268" s="139"/>
      <c r="O268" s="139"/>
      <c r="Q268" s="139"/>
    </row>
    <row r="269" spans="2:17">
      <c r="B269" s="139"/>
      <c r="D269" s="139"/>
      <c r="E269" s="139"/>
      <c r="G269" s="139"/>
      <c r="J269" s="139"/>
      <c r="K269" s="106"/>
      <c r="L269" s="139"/>
      <c r="O269" s="139"/>
      <c r="Q269" s="139"/>
    </row>
    <row r="270" spans="2:17">
      <c r="B270" s="139"/>
      <c r="D270" s="139"/>
      <c r="E270" s="139"/>
      <c r="G270" s="139"/>
      <c r="J270" s="139"/>
      <c r="K270" s="106"/>
      <c r="L270" s="139"/>
      <c r="O270" s="139"/>
      <c r="Q270" s="139"/>
    </row>
    <row r="271" spans="2:17">
      <c r="B271" s="139"/>
      <c r="D271" s="139"/>
      <c r="E271" s="139"/>
      <c r="G271" s="139"/>
      <c r="J271" s="139"/>
      <c r="K271" s="106"/>
      <c r="L271" s="139"/>
      <c r="O271" s="139"/>
      <c r="Q271" s="139"/>
    </row>
    <row r="272" spans="2:17">
      <c r="B272" s="139"/>
      <c r="D272" s="139"/>
      <c r="E272" s="139"/>
      <c r="G272" s="139"/>
      <c r="J272" s="139"/>
      <c r="K272" s="106"/>
      <c r="L272" s="139"/>
      <c r="O272" s="139"/>
      <c r="Q272" s="139"/>
    </row>
    <row r="273" spans="2:17">
      <c r="B273" s="139"/>
      <c r="D273" s="139"/>
      <c r="E273" s="139"/>
      <c r="G273" s="139"/>
      <c r="J273" s="139"/>
      <c r="K273" s="106"/>
      <c r="L273" s="139"/>
      <c r="O273" s="139"/>
      <c r="Q273" s="139"/>
    </row>
    <row r="274" spans="2:17">
      <c r="B274" s="139"/>
      <c r="D274" s="139"/>
      <c r="E274" s="139"/>
      <c r="G274" s="139"/>
      <c r="J274" s="139"/>
      <c r="K274" s="106"/>
      <c r="L274" s="139"/>
      <c r="O274" s="139"/>
      <c r="Q274" s="139"/>
    </row>
    <row r="275" spans="2:17">
      <c r="B275" s="139"/>
      <c r="D275" s="139"/>
      <c r="E275" s="139"/>
      <c r="G275" s="139"/>
      <c r="J275" s="139"/>
      <c r="K275" s="106"/>
      <c r="L275" s="139"/>
      <c r="O275" s="139"/>
      <c r="Q275" s="139"/>
    </row>
    <row r="276" spans="2:17">
      <c r="B276" s="139"/>
      <c r="D276" s="139"/>
      <c r="E276" s="139"/>
      <c r="G276" s="139"/>
      <c r="J276" s="139"/>
      <c r="K276" s="106"/>
      <c r="L276" s="139"/>
      <c r="O276" s="139"/>
      <c r="Q276" s="139"/>
    </row>
    <row r="277" spans="2:17">
      <c r="B277" s="139"/>
      <c r="D277" s="139"/>
      <c r="E277" s="139"/>
      <c r="G277" s="139"/>
      <c r="J277" s="139"/>
      <c r="K277" s="106"/>
      <c r="L277" s="139"/>
      <c r="O277" s="139"/>
      <c r="Q277" s="139"/>
    </row>
    <row r="278" spans="2:17">
      <c r="B278" s="139"/>
      <c r="D278" s="139"/>
      <c r="E278" s="139"/>
      <c r="G278" s="139"/>
      <c r="J278" s="139"/>
      <c r="K278" s="106"/>
      <c r="L278" s="139"/>
      <c r="O278" s="139"/>
      <c r="Q278" s="139"/>
    </row>
    <row r="279" spans="2:17">
      <c r="B279" s="139"/>
      <c r="D279" s="139"/>
      <c r="E279" s="139"/>
      <c r="G279" s="139"/>
      <c r="J279" s="139"/>
      <c r="K279" s="106"/>
      <c r="L279" s="139"/>
      <c r="O279" s="139"/>
      <c r="Q279" s="139"/>
    </row>
    <row r="280" spans="2:17">
      <c r="B280" s="139"/>
      <c r="D280" s="139"/>
      <c r="E280" s="139"/>
      <c r="G280" s="139"/>
      <c r="J280" s="139"/>
      <c r="K280" s="106"/>
      <c r="L280" s="139"/>
      <c r="O280" s="139"/>
      <c r="Q280" s="139"/>
    </row>
    <row r="281" spans="2:17">
      <c r="B281" s="139"/>
      <c r="D281" s="139"/>
      <c r="E281" s="139"/>
      <c r="G281" s="139"/>
      <c r="J281" s="139"/>
      <c r="K281" s="106"/>
      <c r="L281" s="139"/>
      <c r="O281" s="139"/>
      <c r="Q281" s="139"/>
    </row>
    <row r="282" spans="2:17">
      <c r="B282" s="139"/>
      <c r="D282" s="139"/>
      <c r="E282" s="139"/>
      <c r="G282" s="139"/>
      <c r="J282" s="139"/>
      <c r="K282" s="106"/>
      <c r="L282" s="139"/>
      <c r="O282" s="139"/>
      <c r="Q282" s="139"/>
    </row>
    <row r="283" spans="2:17">
      <c r="B283" s="139"/>
      <c r="D283" s="139"/>
      <c r="E283" s="139"/>
      <c r="G283" s="139"/>
      <c r="J283" s="139"/>
      <c r="K283" s="106"/>
      <c r="L283" s="139"/>
      <c r="O283" s="139"/>
      <c r="Q283" s="139"/>
    </row>
    <row r="284" spans="2:17">
      <c r="B284" s="139"/>
      <c r="D284" s="139"/>
      <c r="E284" s="139"/>
      <c r="G284" s="139"/>
      <c r="J284" s="139"/>
      <c r="K284" s="106"/>
      <c r="L284" s="139"/>
      <c r="O284" s="139"/>
      <c r="Q284" s="139"/>
    </row>
    <row r="285" spans="2:17">
      <c r="B285" s="139"/>
      <c r="D285" s="139"/>
      <c r="E285" s="139"/>
      <c r="G285" s="139"/>
      <c r="J285" s="139"/>
      <c r="K285" s="106"/>
      <c r="L285" s="139"/>
      <c r="O285" s="139"/>
      <c r="Q285" s="139"/>
    </row>
    <row r="286" spans="2:17">
      <c r="B286" s="139"/>
      <c r="D286" s="139"/>
      <c r="E286" s="139"/>
      <c r="G286" s="139"/>
      <c r="J286" s="139"/>
      <c r="K286" s="106"/>
      <c r="L286" s="139"/>
      <c r="O286" s="139"/>
      <c r="Q286" s="139"/>
    </row>
    <row r="287" spans="2:17">
      <c r="B287" s="139"/>
      <c r="D287" s="139"/>
      <c r="E287" s="139"/>
      <c r="G287" s="139"/>
      <c r="J287" s="139"/>
      <c r="K287" s="106"/>
      <c r="L287" s="139"/>
      <c r="O287" s="139"/>
      <c r="Q287" s="139"/>
    </row>
    <row r="288" spans="2:17">
      <c r="B288" s="139"/>
      <c r="D288" s="139"/>
      <c r="E288" s="139"/>
      <c r="G288" s="139"/>
      <c r="J288" s="139"/>
      <c r="K288" s="106"/>
      <c r="L288" s="139"/>
      <c r="O288" s="139"/>
      <c r="Q288" s="139"/>
    </row>
    <row r="289" spans="2:17">
      <c r="B289" s="139"/>
      <c r="D289" s="139"/>
      <c r="E289" s="139"/>
      <c r="G289" s="139"/>
      <c r="J289" s="139"/>
      <c r="K289" s="106"/>
      <c r="L289" s="139"/>
      <c r="O289" s="139"/>
      <c r="Q289" s="139"/>
    </row>
    <row r="290" spans="2:17">
      <c r="B290" s="139"/>
      <c r="D290" s="139"/>
      <c r="E290" s="139"/>
      <c r="G290" s="139"/>
      <c r="J290" s="139"/>
      <c r="K290" s="106"/>
      <c r="L290" s="139"/>
      <c r="O290" s="139"/>
      <c r="Q290" s="139"/>
    </row>
    <row r="291" spans="2:17">
      <c r="B291" s="139"/>
      <c r="D291" s="139"/>
      <c r="E291" s="139"/>
      <c r="G291" s="139"/>
      <c r="J291" s="139"/>
      <c r="K291" s="106"/>
      <c r="L291" s="139"/>
      <c r="O291" s="139"/>
      <c r="Q291" s="139"/>
    </row>
    <row r="292" spans="2:17">
      <c r="B292" s="139"/>
      <c r="D292" s="139"/>
      <c r="E292" s="139"/>
      <c r="G292" s="139"/>
      <c r="J292" s="139"/>
      <c r="K292" s="106"/>
      <c r="L292" s="139"/>
      <c r="O292" s="139"/>
      <c r="Q292" s="139"/>
    </row>
    <row r="293" spans="2:17">
      <c r="B293" s="139"/>
      <c r="D293" s="139"/>
      <c r="E293" s="139"/>
      <c r="G293" s="139"/>
      <c r="J293" s="139"/>
      <c r="K293" s="106"/>
      <c r="L293" s="139"/>
      <c r="O293" s="139"/>
      <c r="Q293" s="139"/>
    </row>
    <row r="294" spans="2:17">
      <c r="B294" s="139"/>
      <c r="D294" s="139"/>
      <c r="E294" s="139"/>
      <c r="G294" s="139"/>
      <c r="J294" s="139"/>
      <c r="K294" s="106"/>
      <c r="L294" s="139"/>
      <c r="O294" s="139"/>
      <c r="Q294" s="139"/>
    </row>
    <row r="295" spans="2:17">
      <c r="B295" s="139"/>
      <c r="D295" s="139"/>
      <c r="E295" s="139"/>
      <c r="G295" s="139"/>
      <c r="J295" s="139"/>
      <c r="K295" s="106"/>
      <c r="L295" s="139"/>
      <c r="O295" s="139"/>
      <c r="Q295" s="139"/>
    </row>
    <row r="296" spans="2:17">
      <c r="B296" s="139"/>
      <c r="D296" s="139"/>
      <c r="E296" s="139"/>
      <c r="G296" s="139"/>
      <c r="J296" s="139"/>
      <c r="K296" s="106"/>
      <c r="L296" s="139"/>
      <c r="O296" s="139"/>
      <c r="Q296" s="139"/>
    </row>
    <row r="297" spans="2:17">
      <c r="B297" s="139"/>
      <c r="D297" s="139"/>
      <c r="E297" s="139"/>
      <c r="G297" s="139"/>
      <c r="J297" s="139"/>
      <c r="K297" s="106"/>
      <c r="L297" s="139"/>
      <c r="O297" s="139"/>
      <c r="Q297" s="139"/>
    </row>
    <row r="298" spans="2:17">
      <c r="B298" s="139"/>
      <c r="D298" s="139"/>
      <c r="E298" s="139"/>
      <c r="G298" s="139"/>
      <c r="J298" s="139"/>
      <c r="K298" s="106"/>
      <c r="L298" s="139"/>
      <c r="O298" s="139"/>
      <c r="Q298" s="139"/>
    </row>
    <row r="299" spans="2:17">
      <c r="B299" s="139"/>
      <c r="D299" s="139"/>
      <c r="E299" s="139"/>
      <c r="G299" s="139"/>
      <c r="J299" s="139"/>
      <c r="K299" s="106"/>
      <c r="L299" s="139"/>
      <c r="O299" s="139"/>
      <c r="Q299" s="139"/>
    </row>
    <row r="300" spans="2:17">
      <c r="B300" s="139"/>
      <c r="D300" s="139"/>
      <c r="E300" s="139"/>
      <c r="G300" s="139"/>
      <c r="J300" s="139"/>
      <c r="K300" s="106"/>
      <c r="L300" s="139"/>
      <c r="O300" s="139"/>
      <c r="Q300" s="139"/>
    </row>
    <row r="301" spans="2:17">
      <c r="B301" s="139"/>
      <c r="D301" s="139"/>
      <c r="E301" s="139"/>
      <c r="G301" s="139"/>
      <c r="J301" s="139"/>
      <c r="K301" s="106"/>
      <c r="L301" s="139"/>
      <c r="O301" s="139"/>
      <c r="Q301" s="139"/>
    </row>
    <row r="302" spans="2:17">
      <c r="B302" s="139"/>
      <c r="D302" s="139"/>
      <c r="E302" s="139"/>
      <c r="G302" s="139"/>
      <c r="J302" s="139"/>
      <c r="K302" s="106"/>
      <c r="L302" s="139"/>
      <c r="O302" s="139"/>
      <c r="Q302" s="139"/>
    </row>
    <row r="303" spans="2:17">
      <c r="B303" s="139"/>
      <c r="D303" s="139"/>
      <c r="E303" s="139"/>
      <c r="G303" s="139"/>
      <c r="J303" s="139"/>
      <c r="K303" s="106"/>
      <c r="L303" s="139"/>
      <c r="O303" s="139"/>
      <c r="Q303" s="139"/>
    </row>
    <row r="304" spans="2:17">
      <c r="B304" s="139"/>
      <c r="D304" s="139"/>
      <c r="E304" s="139"/>
      <c r="G304" s="139"/>
      <c r="J304" s="139"/>
      <c r="K304" s="106"/>
      <c r="L304" s="139"/>
      <c r="O304" s="139"/>
      <c r="Q304" s="139"/>
    </row>
    <row r="305" spans="2:17">
      <c r="B305" s="139"/>
      <c r="D305" s="139"/>
      <c r="E305" s="139"/>
      <c r="G305" s="139"/>
      <c r="J305" s="139"/>
      <c r="K305" s="106"/>
      <c r="L305" s="139"/>
      <c r="O305" s="139"/>
      <c r="Q305" s="139"/>
    </row>
    <row r="306" spans="2:17">
      <c r="B306" s="139"/>
      <c r="D306" s="139"/>
      <c r="E306" s="139"/>
      <c r="G306" s="139"/>
      <c r="J306" s="139"/>
      <c r="K306" s="106"/>
      <c r="L306" s="139"/>
      <c r="O306" s="139"/>
      <c r="Q306" s="139"/>
    </row>
    <row r="307" spans="2:17">
      <c r="B307" s="139"/>
      <c r="D307" s="139"/>
      <c r="E307" s="139"/>
      <c r="G307" s="139"/>
      <c r="J307" s="139"/>
      <c r="K307" s="106"/>
      <c r="L307" s="139"/>
      <c r="O307" s="139"/>
      <c r="Q307" s="139"/>
    </row>
    <row r="308" spans="2:17">
      <c r="B308" s="139"/>
      <c r="D308" s="139"/>
      <c r="E308" s="139"/>
      <c r="G308" s="139"/>
      <c r="J308" s="139"/>
      <c r="K308" s="106"/>
      <c r="L308" s="139"/>
      <c r="O308" s="139"/>
      <c r="Q308" s="139"/>
    </row>
    <row r="309" spans="2:17">
      <c r="B309" s="139"/>
      <c r="D309" s="139"/>
      <c r="E309" s="139"/>
      <c r="G309" s="139"/>
      <c r="J309" s="139"/>
      <c r="K309" s="106"/>
      <c r="L309" s="139"/>
      <c r="O309" s="139"/>
      <c r="Q309" s="139"/>
    </row>
    <row r="310" spans="2:17">
      <c r="B310" s="139"/>
      <c r="D310" s="139"/>
      <c r="E310" s="139"/>
      <c r="G310" s="139"/>
      <c r="J310" s="139"/>
      <c r="K310" s="106"/>
      <c r="L310" s="139"/>
      <c r="O310" s="139"/>
      <c r="Q310" s="139"/>
    </row>
    <row r="311" spans="2:17">
      <c r="B311" s="139"/>
      <c r="D311" s="139"/>
      <c r="E311" s="139"/>
      <c r="G311" s="139"/>
      <c r="J311" s="139"/>
      <c r="K311" s="106"/>
      <c r="L311" s="139"/>
      <c r="O311" s="139"/>
      <c r="Q311" s="139"/>
    </row>
    <row r="312" spans="2:17">
      <c r="B312" s="139"/>
      <c r="D312" s="139"/>
      <c r="E312" s="139"/>
      <c r="G312" s="139"/>
      <c r="J312" s="139"/>
      <c r="K312" s="106"/>
      <c r="L312" s="139"/>
      <c r="O312" s="139"/>
      <c r="Q312" s="139"/>
    </row>
    <row r="313" spans="2:17">
      <c r="B313" s="139"/>
      <c r="D313" s="139"/>
      <c r="E313" s="139"/>
      <c r="G313" s="139"/>
      <c r="J313" s="139"/>
      <c r="K313" s="106"/>
      <c r="L313" s="139"/>
      <c r="O313" s="139"/>
      <c r="Q313" s="139"/>
    </row>
    <row r="314" spans="2:17">
      <c r="B314" s="139"/>
      <c r="D314" s="139"/>
      <c r="E314" s="139"/>
      <c r="G314" s="139"/>
      <c r="J314" s="139"/>
      <c r="K314" s="106"/>
      <c r="L314" s="139"/>
      <c r="O314" s="139"/>
      <c r="Q314" s="139"/>
    </row>
    <row r="315" spans="2:17">
      <c r="B315" s="139"/>
      <c r="D315" s="139"/>
      <c r="E315" s="139"/>
      <c r="G315" s="139"/>
      <c r="J315" s="139"/>
      <c r="K315" s="106"/>
      <c r="L315" s="139"/>
      <c r="O315" s="139"/>
      <c r="Q315" s="139"/>
    </row>
    <row r="316" spans="2:17">
      <c r="B316" s="139"/>
      <c r="D316" s="139"/>
      <c r="E316" s="139"/>
      <c r="G316" s="139"/>
      <c r="J316" s="139"/>
      <c r="K316" s="106"/>
      <c r="L316" s="139"/>
      <c r="O316" s="139"/>
      <c r="Q316" s="139"/>
    </row>
    <row r="317" spans="2:17">
      <c r="B317" s="139"/>
      <c r="D317" s="139"/>
      <c r="E317" s="139"/>
      <c r="G317" s="139"/>
      <c r="J317" s="139"/>
      <c r="K317" s="106"/>
      <c r="L317" s="139"/>
      <c r="O317" s="139"/>
      <c r="Q317" s="139"/>
    </row>
    <row r="318" spans="2:17">
      <c r="B318" s="139"/>
      <c r="D318" s="139"/>
      <c r="E318" s="139"/>
      <c r="G318" s="139"/>
      <c r="J318" s="139"/>
      <c r="K318" s="106"/>
      <c r="L318" s="139"/>
      <c r="O318" s="139"/>
      <c r="Q318" s="139"/>
    </row>
    <row r="319" spans="2:17">
      <c r="B319" s="139"/>
      <c r="D319" s="139"/>
      <c r="E319" s="139"/>
      <c r="G319" s="139"/>
      <c r="J319" s="139"/>
      <c r="K319" s="106"/>
      <c r="L319" s="139"/>
      <c r="O319" s="139"/>
      <c r="Q319" s="139"/>
    </row>
    <row r="320" spans="2:17">
      <c r="B320" s="139"/>
      <c r="D320" s="139"/>
      <c r="E320" s="139"/>
      <c r="G320" s="139"/>
      <c r="J320" s="139"/>
      <c r="K320" s="106"/>
      <c r="O320" s="139"/>
      <c r="Q320" s="139"/>
    </row>
    <row r="321" spans="2:17">
      <c r="B321" s="139"/>
      <c r="D321" s="139"/>
      <c r="E321" s="139"/>
      <c r="G321" s="139"/>
      <c r="J321" s="139"/>
      <c r="K321" s="106"/>
      <c r="O321" s="139"/>
      <c r="Q321" s="139"/>
    </row>
    <row r="322" spans="2:17">
      <c r="B322" s="139"/>
      <c r="D322" s="139"/>
      <c r="E322" s="139"/>
      <c r="G322" s="139"/>
      <c r="J322" s="139"/>
      <c r="K322" s="106"/>
      <c r="O322" s="139"/>
      <c r="Q322" s="139"/>
    </row>
    <row r="323" spans="2:17">
      <c r="B323" s="139"/>
      <c r="D323" s="139"/>
      <c r="E323" s="139"/>
      <c r="G323" s="139"/>
      <c r="J323" s="139"/>
      <c r="K323" s="106"/>
      <c r="O323" s="139"/>
      <c r="Q323" s="139"/>
    </row>
    <row r="324" spans="2:17">
      <c r="B324" s="139"/>
      <c r="D324" s="139"/>
      <c r="E324" s="139"/>
      <c r="G324" s="139"/>
      <c r="J324" s="139"/>
      <c r="K324" s="106"/>
      <c r="O324" s="139"/>
      <c r="Q324" s="139"/>
    </row>
    <row r="325" spans="2:17">
      <c r="B325" s="139"/>
      <c r="D325" s="139"/>
      <c r="E325" s="139"/>
      <c r="G325" s="139"/>
      <c r="J325" s="139"/>
      <c r="K325" s="106"/>
      <c r="O325" s="139"/>
      <c r="Q325" s="139"/>
    </row>
    <row r="326" spans="2:17">
      <c r="B326" s="139"/>
      <c r="D326" s="139"/>
      <c r="E326" s="139"/>
      <c r="G326" s="139"/>
      <c r="J326" s="139"/>
      <c r="K326" s="106"/>
      <c r="O326" s="139"/>
      <c r="Q326" s="139"/>
    </row>
    <row r="327" spans="2:17">
      <c r="B327" s="139"/>
      <c r="D327" s="139"/>
      <c r="E327" s="139"/>
      <c r="G327" s="139"/>
      <c r="J327" s="139"/>
      <c r="K327" s="106"/>
      <c r="O327" s="139"/>
      <c r="Q327" s="139"/>
    </row>
    <row r="328" spans="2:17">
      <c r="B328" s="139"/>
      <c r="D328" s="139"/>
      <c r="E328" s="139"/>
      <c r="G328" s="139"/>
      <c r="J328" s="139"/>
      <c r="K328" s="106"/>
      <c r="O328" s="139"/>
      <c r="Q328" s="139"/>
    </row>
    <row r="329" spans="2:17">
      <c r="B329" s="139"/>
      <c r="D329" s="139"/>
      <c r="E329" s="139"/>
      <c r="G329" s="139"/>
      <c r="J329" s="139"/>
      <c r="K329" s="106"/>
      <c r="O329" s="139"/>
      <c r="Q329" s="139"/>
    </row>
    <row r="330" spans="2:17">
      <c r="B330" s="139"/>
      <c r="D330" s="139"/>
      <c r="E330" s="139"/>
      <c r="G330" s="139"/>
      <c r="J330" s="139"/>
      <c r="K330" s="106"/>
      <c r="O330" s="139"/>
      <c r="Q330" s="139"/>
    </row>
    <row r="331" spans="2:17">
      <c r="B331" s="139"/>
      <c r="D331" s="139"/>
      <c r="E331" s="139"/>
      <c r="G331" s="139"/>
      <c r="J331" s="139"/>
      <c r="K331" s="106"/>
      <c r="O331" s="139"/>
      <c r="Q331" s="139"/>
    </row>
    <row r="332" spans="2:17">
      <c r="B332" s="139"/>
      <c r="D332" s="139"/>
      <c r="E332" s="139"/>
      <c r="G332" s="139"/>
      <c r="J332" s="139"/>
      <c r="K332" s="106"/>
      <c r="O332" s="139"/>
      <c r="Q332" s="139"/>
    </row>
    <row r="333" spans="2:17">
      <c r="B333" s="139"/>
      <c r="D333" s="139"/>
      <c r="E333" s="139"/>
      <c r="G333" s="139"/>
      <c r="J333" s="139"/>
      <c r="L333" s="141" t="str">
        <f>IF(Electives!G345&lt;&gt;"", Electives!G345, " ")</f>
        <v xml:space="preserve"> </v>
      </c>
      <c r="O333" s="139"/>
      <c r="Q333" s="139"/>
    </row>
    <row r="334" spans="2:17">
      <c r="B334" s="139"/>
      <c r="D334" s="139"/>
      <c r="E334" s="139"/>
      <c r="G334" s="139"/>
      <c r="J334" s="139"/>
      <c r="L334" s="141" t="str">
        <f>IF(Electives!G346&lt;&gt;"", Electives!G346, " ")</f>
        <v xml:space="preserve"> </v>
      </c>
      <c r="O334" s="139"/>
      <c r="Q334" s="139"/>
    </row>
    <row r="335" spans="2:17">
      <c r="B335" s="139"/>
      <c r="D335" s="139"/>
      <c r="E335" s="139"/>
      <c r="G335" s="139"/>
    </row>
    <row r="336" spans="2:17">
      <c r="D336" s="139"/>
      <c r="E336" s="139"/>
      <c r="G336" s="139"/>
    </row>
  </sheetData>
  <sheetProtection algorithmName="SHA-512" hashValue="Oi2IV4xbOgiUpyD9waTHqRpjCeVL1j7fb9zP0PzscI0XlJQxFXN2+QsTMomuWv5RFm8/o25QSwqDJDLx0d2o/w==" saltValue="HomBnXjoo9X6rcPLunhq/w==" spinCount="100000" sheet="1" selectLockedCells="1" selectUnlockedCells="1"/>
  <mergeCells count="67">
    <mergeCell ref="D37:D45"/>
    <mergeCell ref="N37:Q37"/>
    <mergeCell ref="D3:G3"/>
    <mergeCell ref="D17:G17"/>
    <mergeCell ref="D9:F9"/>
    <mergeCell ref="D10:D16"/>
    <mergeCell ref="D23:G23"/>
    <mergeCell ref="D24:D28"/>
    <mergeCell ref="I27:K27"/>
    <mergeCell ref="N27:Q27"/>
    <mergeCell ref="N38:N41"/>
    <mergeCell ref="I42:L42"/>
    <mergeCell ref="N42:Q42"/>
    <mergeCell ref="I43:I51"/>
    <mergeCell ref="N43:N49"/>
    <mergeCell ref="N50:Q50"/>
    <mergeCell ref="D1:G2"/>
    <mergeCell ref="D4:D8"/>
    <mergeCell ref="N12:Q12"/>
    <mergeCell ref="I11:K11"/>
    <mergeCell ref="D18:D22"/>
    <mergeCell ref="I18:K18"/>
    <mergeCell ref="N18:Q18"/>
    <mergeCell ref="I12:I17"/>
    <mergeCell ref="S1:V2"/>
    <mergeCell ref="I4:I10"/>
    <mergeCell ref="T4:U4"/>
    <mergeCell ref="T5:U5"/>
    <mergeCell ref="T6:U6"/>
    <mergeCell ref="T7:U7"/>
    <mergeCell ref="T8:U8"/>
    <mergeCell ref="T9:U9"/>
    <mergeCell ref="T10:U10"/>
    <mergeCell ref="N4:N11"/>
    <mergeCell ref="I3:L3"/>
    <mergeCell ref="N3:Q3"/>
    <mergeCell ref="N1:Q2"/>
    <mergeCell ref="I1:L2"/>
    <mergeCell ref="T11:U11"/>
    <mergeCell ref="T12:U12"/>
    <mergeCell ref="N13:N17"/>
    <mergeCell ref="T13:U13"/>
    <mergeCell ref="T14:U14"/>
    <mergeCell ref="T15:U15"/>
    <mergeCell ref="T16:U16"/>
    <mergeCell ref="T17:U17"/>
    <mergeCell ref="T18:U18"/>
    <mergeCell ref="I19:I26"/>
    <mergeCell ref="N19:N26"/>
    <mergeCell ref="T19:U19"/>
    <mergeCell ref="T20:U20"/>
    <mergeCell ref="T21:U21"/>
    <mergeCell ref="T22:U22"/>
    <mergeCell ref="T23:U23"/>
    <mergeCell ref="T24:U24"/>
    <mergeCell ref="T25:U25"/>
    <mergeCell ref="T26:U26"/>
    <mergeCell ref="D29:G29"/>
    <mergeCell ref="D30:D35"/>
    <mergeCell ref="S30:V31"/>
    <mergeCell ref="I35:L35"/>
    <mergeCell ref="D36:G36"/>
    <mergeCell ref="N51:N55"/>
    <mergeCell ref="I36:I41"/>
    <mergeCell ref="T27:U27"/>
    <mergeCell ref="I28:I34"/>
    <mergeCell ref="N28:N36"/>
  </mergeCells>
  <phoneticPr fontId="2" type="noConversion"/>
  <pageMargins left="0.75" right="0.75" top="1" bottom="1" header="0.5" footer="0.5"/>
  <pageSetup scale="39" orientation="portrait" r:id="rId1"/>
  <headerFooter alignWithMargins="0">
    <oddHeader>&amp;C&amp;"Arial,Bold"&amp;14TigerTrax
&amp;12&amp;D</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36"/>
  <sheetViews>
    <sheetView showGridLines="0" zoomScaleNormal="100" workbookViewId="0">
      <pane xSplit="2" ySplit="2" topLeftCell="C3" activePane="bottomRight" state="frozen"/>
      <selection pane="topRight"/>
      <selection pane="bottomLeft"/>
      <selection pane="bottomRight" activeCell="C1" sqref="C1"/>
    </sheetView>
  </sheetViews>
  <sheetFormatPr defaultColWidth="9.140625" defaultRowHeight="12.75"/>
  <cols>
    <col min="1" max="1" width="31.140625" style="139" customWidth="1"/>
    <col min="2" max="2" width="3.85546875" style="141" customWidth="1"/>
    <col min="3" max="3" width="6.42578125" style="139" customWidth="1"/>
    <col min="4" max="4" width="2.5703125" style="24" customWidth="1"/>
    <col min="5" max="5" width="2.5703125" style="141" customWidth="1"/>
    <col min="6" max="6" width="32.85546875" style="139" customWidth="1"/>
    <col min="7" max="7" width="3.42578125" style="141" customWidth="1"/>
    <col min="8" max="8" width="6.42578125" style="139" customWidth="1"/>
    <col min="9" max="9" width="3.28515625" style="139" customWidth="1"/>
    <col min="10" max="10" width="3.28515625" style="141" customWidth="1"/>
    <col min="11" max="11" width="32.85546875" style="139" customWidth="1"/>
    <col min="12" max="12" width="3.42578125" style="141" customWidth="1"/>
    <col min="13" max="13" width="6.42578125" style="139" customWidth="1"/>
    <col min="14" max="14" width="3.28515625" style="139" customWidth="1"/>
    <col min="15" max="15" width="3.28515625" style="141" customWidth="1"/>
    <col min="16" max="16" width="32.85546875" style="139" customWidth="1"/>
    <col min="17" max="17" width="3.42578125" style="141" customWidth="1"/>
    <col min="18" max="18" width="6.42578125" style="139" customWidth="1"/>
    <col min="19" max="20" width="3.28515625" style="139" customWidth="1"/>
    <col min="21" max="21" width="33" style="139" customWidth="1"/>
    <col min="22" max="22" width="3.28515625" style="139" customWidth="1"/>
    <col min="23" max="16384" width="9.140625" style="139"/>
  </cols>
  <sheetData>
    <row r="1" spans="1:22" ht="21" customHeight="1">
      <c r="A1" s="17" t="str">
        <f ca="1">MID(CELL("filename",A1),FIND(IF(ISERROR(FIND("]",CELL("filename",A1))),"$","]"),CELL("filename",A1))+1,256)</f>
        <v>Scout 4</v>
      </c>
      <c r="D1" s="345" t="s">
        <v>241</v>
      </c>
      <c r="E1" s="345"/>
      <c r="F1" s="345"/>
      <c r="G1" s="345"/>
      <c r="I1" s="345" t="s">
        <v>0</v>
      </c>
      <c r="J1" s="345"/>
      <c r="K1" s="345"/>
      <c r="L1" s="345"/>
      <c r="N1" s="345" t="s">
        <v>0</v>
      </c>
      <c r="O1" s="345"/>
      <c r="P1" s="345"/>
      <c r="Q1" s="345"/>
      <c r="S1" s="329" t="s">
        <v>418</v>
      </c>
      <c r="T1" s="329"/>
      <c r="U1" s="329"/>
      <c r="V1" s="329"/>
    </row>
    <row r="2" spans="1:22" ht="7.5" customHeight="1">
      <c r="D2" s="345"/>
      <c r="E2" s="345"/>
      <c r="F2" s="345"/>
      <c r="G2" s="345"/>
      <c r="I2" s="345"/>
      <c r="J2" s="345"/>
      <c r="K2" s="345"/>
      <c r="L2" s="345"/>
      <c r="N2" s="345"/>
      <c r="O2" s="345"/>
      <c r="P2" s="345"/>
      <c r="Q2" s="345"/>
      <c r="S2" s="329"/>
      <c r="T2" s="329"/>
      <c r="U2" s="329"/>
      <c r="V2" s="329"/>
    </row>
    <row r="3" spans="1:22">
      <c r="A3" s="1" t="s">
        <v>13</v>
      </c>
      <c r="D3" s="344" t="str">
        <f>Achievements!B5</f>
        <v>Backyard Jungle / My Tiger Jungle</v>
      </c>
      <c r="E3" s="344"/>
      <c r="F3" s="344"/>
      <c r="G3" s="344"/>
      <c r="I3" s="344" t="str">
        <f>Electives!B6</f>
        <v>Curiosity, Intrigue, and Magical Mysteries</v>
      </c>
      <c r="J3" s="344"/>
      <c r="K3" s="344"/>
      <c r="L3" s="344"/>
      <c r="N3" s="344" t="str">
        <f>Electives!B61</f>
        <v>Sky is the Limit</v>
      </c>
      <c r="O3" s="344"/>
      <c r="P3" s="344"/>
      <c r="Q3" s="344"/>
      <c r="S3" s="175"/>
      <c r="T3" s="34" t="str">
        <f>'Cub Awards'!C5</f>
        <v>Emergency Preparedness</v>
      </c>
      <c r="U3" s="34"/>
      <c r="V3" s="68"/>
    </row>
    <row r="4" spans="1:22" ht="12.75" customHeight="1">
      <c r="A4" s="43" t="s">
        <v>33</v>
      </c>
      <c r="B4" s="16" t="str">
        <f>Bobcat!H13</f>
        <v/>
      </c>
      <c r="D4" s="346" t="str">
        <f>Achievements!E5</f>
        <v>(do 1 and two of 2-5)</v>
      </c>
      <c r="E4" s="16">
        <f>Achievements!B6</f>
        <v>1</v>
      </c>
      <c r="F4" s="105" t="str">
        <f>Achievements!C6</f>
        <v>With partner, go on a walk</v>
      </c>
      <c r="G4" s="16" t="str">
        <f>IF(Achievements!H6&lt;&gt;"", Achievements!H6, " ")</f>
        <v xml:space="preserve"> </v>
      </c>
      <c r="I4" s="335" t="str">
        <f>Electives!E6</f>
        <v>(do 1-2 and one of 3-5)</v>
      </c>
      <c r="J4" s="16" t="str">
        <f>Electives!B7</f>
        <v>1a</v>
      </c>
      <c r="K4" s="107" t="str">
        <f>Electives!C7</f>
        <v>Learn and Practice a magic trick</v>
      </c>
      <c r="L4" s="16" t="str">
        <f>IF(Electives!H7&lt;&gt;"", Electives!H7, " ")</f>
        <v xml:space="preserve"> </v>
      </c>
      <c r="N4" s="342" t="str">
        <f>Electives!E61</f>
        <v>(do 1-3 and one of 4-8)</v>
      </c>
      <c r="O4" s="16">
        <f>Electives!B62</f>
        <v>1</v>
      </c>
      <c r="P4" s="107" t="str">
        <f>Electives!C62</f>
        <v>Observe the night sky</v>
      </c>
      <c r="Q4" s="16" t="str">
        <f>IF(Electives!H62&lt;&gt;"", Electives!H62, " ")</f>
        <v xml:space="preserve"> </v>
      </c>
      <c r="S4" s="177">
        <f>'Cub Awards'!B6</f>
        <v>1</v>
      </c>
      <c r="T4" s="278" t="str">
        <f>'Cub Awards'!C6</f>
        <v>Cover a family fire plan and drill</v>
      </c>
      <c r="U4" s="278"/>
      <c r="V4" s="176" t="str">
        <f>IF('Cub Awards'!H6&lt;&gt;"", 'Cub Awards'!H6, "")</f>
        <v/>
      </c>
    </row>
    <row r="5" spans="1:22">
      <c r="A5" s="18" t="s">
        <v>32</v>
      </c>
      <c r="B5" s="21" t="str">
        <f>Tiger!H15</f>
        <v/>
      </c>
      <c r="D5" s="346"/>
      <c r="E5" s="16">
        <f>Achievements!B7</f>
        <v>2</v>
      </c>
      <c r="F5" s="105" t="str">
        <f>Achievements!C7</f>
        <v>Take a 1-foot hike</v>
      </c>
      <c r="G5" s="16" t="str">
        <f>IF(Achievements!H7&lt;&gt;"", Achievements!H7, " ")</f>
        <v xml:space="preserve"> </v>
      </c>
      <c r="I5" s="336"/>
      <c r="J5" s="16" t="str">
        <f>Electives!B8</f>
        <v>1b</v>
      </c>
      <c r="K5" s="107" t="str">
        <f>Electives!C8</f>
        <v>Create an invitation to a magic show</v>
      </c>
      <c r="L5" s="16" t="str">
        <f>IF(Electives!H8&lt;&gt;"", Electives!H8, " ")</f>
        <v xml:space="preserve"> </v>
      </c>
      <c r="N5" s="342"/>
      <c r="O5" s="16">
        <f>Electives!B63</f>
        <v>2</v>
      </c>
      <c r="P5" s="107" t="str">
        <f>Electives!C63</f>
        <v>Use a telescope or binoculars</v>
      </c>
      <c r="Q5" s="16" t="str">
        <f>IF(Electives!H63&lt;&gt;"", Electives!H63, " ")</f>
        <v xml:space="preserve"> </v>
      </c>
      <c r="S5" s="177">
        <f>'Cub Awards'!B7</f>
        <v>2</v>
      </c>
      <c r="T5" s="278" t="str">
        <f>'Cub Awards'!C7</f>
        <v>Discuss family emergency plan</v>
      </c>
      <c r="U5" s="278"/>
      <c r="V5" s="176" t="str">
        <f>IF('Cub Awards'!H7&lt;&gt;"", 'Cub Awards'!H7, "")</f>
        <v/>
      </c>
    </row>
    <row r="6" spans="1:22">
      <c r="A6" s="18" t="s">
        <v>244</v>
      </c>
      <c r="B6" s="21" t="str">
        <f>IF(COUNTIF(B11:B16,"C")&gt;0, COUNTIF(B11:B16,"C"), " ")</f>
        <v xml:space="preserve"> </v>
      </c>
      <c r="D6" s="346"/>
      <c r="E6" s="16">
        <f>Achievements!B8</f>
        <v>3</v>
      </c>
      <c r="F6" s="105" t="str">
        <f>Achievements!C8</f>
        <v>Point out two local birds</v>
      </c>
      <c r="G6" s="16" t="str">
        <f>IF(Achievements!H8&lt;&gt;"", Achievements!H8, " ")</f>
        <v xml:space="preserve"> </v>
      </c>
      <c r="I6" s="336"/>
      <c r="J6" s="16" t="str">
        <f>Electives!B9</f>
        <v>1c</v>
      </c>
      <c r="K6" s="107" t="str">
        <f>Electives!C9</f>
        <v>Put on a magic show</v>
      </c>
      <c r="L6" s="16" t="str">
        <f>IF(Electives!H9&lt;&gt;"", Electives!H9, " ")</f>
        <v xml:space="preserve"> </v>
      </c>
      <c r="N6" s="342"/>
      <c r="O6" s="16">
        <f>Electives!B64</f>
        <v>3</v>
      </c>
      <c r="P6" s="144" t="str">
        <f>Electives!C64</f>
        <v>Learn about two astronauts who were Scouts</v>
      </c>
      <c r="Q6" s="16" t="str">
        <f>IF(Electives!H64&lt;&gt;"", Electives!H64, " ")</f>
        <v xml:space="preserve"> </v>
      </c>
      <c r="S6" s="177">
        <f>'Cub Awards'!B8</f>
        <v>3</v>
      </c>
      <c r="T6" s="278" t="str">
        <f>'Cub Awards'!C8</f>
        <v>Create/plan/practice getting help</v>
      </c>
      <c r="U6" s="278"/>
      <c r="V6" s="176" t="str">
        <f>IF('Cub Awards'!H8&lt;&gt;"", 'Cub Awards'!H8, "")</f>
        <v/>
      </c>
    </row>
    <row r="7" spans="1:22">
      <c r="A7" s="47" t="s">
        <v>245</v>
      </c>
      <c r="B7" s="21" t="str">
        <f>IF(COUNTIF(B19:B31,"C")&gt;0, COUNTIF(B19:B31,"C"), " ")</f>
        <v xml:space="preserve"> </v>
      </c>
      <c r="D7" s="346"/>
      <c r="E7" s="16">
        <f>Achievements!B9</f>
        <v>4</v>
      </c>
      <c r="F7" s="105" t="str">
        <f>Achievements!C9</f>
        <v>Plant a plant in your neighborhood</v>
      </c>
      <c r="G7" s="16" t="str">
        <f>IF(Achievements!H9&lt;&gt;"", Achievements!H9, " ")</f>
        <v xml:space="preserve"> </v>
      </c>
      <c r="I7" s="336"/>
      <c r="J7" s="16">
        <f>Electives!B10</f>
        <v>2</v>
      </c>
      <c r="K7" s="107" t="str">
        <f>Electives!C10</f>
        <v>Spell your name in ASL and Braille</v>
      </c>
      <c r="L7" s="16" t="str">
        <f>IF(Electives!H10&lt;&gt;"", Electives!H10, " ")</f>
        <v xml:space="preserve"> </v>
      </c>
      <c r="N7" s="342"/>
      <c r="O7" s="16">
        <f>Electives!B65</f>
        <v>4</v>
      </c>
      <c r="P7" s="107" t="str">
        <f>Electives!C65</f>
        <v>Learn about two constellations</v>
      </c>
      <c r="Q7" s="16" t="str">
        <f>IF(Electives!H65&lt;&gt;"", Electives!H65, " ")</f>
        <v xml:space="preserve"> </v>
      </c>
      <c r="S7" s="177">
        <f>'Cub Awards'!B9</f>
        <v>4</v>
      </c>
      <c r="T7" s="278" t="str">
        <f>'Cub Awards'!C9</f>
        <v>Take a first-aid course for children</v>
      </c>
      <c r="U7" s="278"/>
      <c r="V7" s="176" t="str">
        <f>IF('Cub Awards'!H9&lt;&gt;"", 'Cub Awards'!H9, "")</f>
        <v/>
      </c>
    </row>
    <row r="8" spans="1:22" ht="12.75" customHeight="1">
      <c r="D8" s="346"/>
      <c r="E8" s="16">
        <f>Achievements!B10</f>
        <v>5</v>
      </c>
      <c r="F8" s="105" t="str">
        <f>Achievements!C10</f>
        <v>Build and hang a birdhouse</v>
      </c>
      <c r="G8" s="16" t="str">
        <f>IF(Achievements!H10&lt;&gt;"", Achievements!H10, " ")</f>
        <v xml:space="preserve"> </v>
      </c>
      <c r="I8" s="336"/>
      <c r="J8" s="16">
        <f>Electives!B11</f>
        <v>3</v>
      </c>
      <c r="K8" s="107" t="str">
        <f>Electives!C11</f>
        <v>Create a secret code</v>
      </c>
      <c r="L8" s="16" t="str">
        <f>IF(Electives!H11&lt;&gt;"", Electives!H11, " ")</f>
        <v xml:space="preserve"> </v>
      </c>
      <c r="N8" s="342"/>
      <c r="O8" s="16">
        <f>Electives!B66</f>
        <v>5</v>
      </c>
      <c r="P8" s="107" t="str">
        <f>Electives!C66</f>
        <v>Create your own constellation</v>
      </c>
      <c r="Q8" s="16" t="str">
        <f>IF(Electives!H66&lt;&gt;"", Electives!H66, " ")</f>
        <v xml:space="preserve"> </v>
      </c>
      <c r="S8" s="177">
        <f>'Cub Awards'!B10</f>
        <v>5</v>
      </c>
      <c r="T8" s="278" t="str">
        <f>'Cub Awards'!C10</f>
        <v>Join a safe kids program</v>
      </c>
      <c r="U8" s="278"/>
      <c r="V8" s="176" t="str">
        <f>IF('Cub Awards'!H10&lt;&gt;"", 'Cub Awards'!H10, "")</f>
        <v/>
      </c>
    </row>
    <row r="9" spans="1:22" ht="12.75" customHeight="1">
      <c r="D9" s="344" t="str">
        <f>Achievements!B12</f>
        <v>Games Tigers Play</v>
      </c>
      <c r="E9" s="344"/>
      <c r="F9" s="344"/>
      <c r="G9" s="141" t="str">
        <f>IF(Achievements!H11&lt;&gt;"", Achievements!H11, " ")</f>
        <v xml:space="preserve"> </v>
      </c>
      <c r="I9" s="336"/>
      <c r="J9" s="16">
        <f>Electives!B12</f>
        <v>4</v>
      </c>
      <c r="K9" s="107" t="str">
        <f>Electives!C12</f>
        <v>Crack a different secret code</v>
      </c>
      <c r="L9" s="16" t="str">
        <f>IF(Electives!H12&lt;&gt;"", Electives!H12, " ")</f>
        <v xml:space="preserve"> </v>
      </c>
      <c r="N9" s="342"/>
      <c r="O9" s="16">
        <f>Electives!B67</f>
        <v>6</v>
      </c>
      <c r="P9" s="107" t="str">
        <f>Electives!C67</f>
        <v>Create a homemade constellation</v>
      </c>
      <c r="Q9" s="16" t="str">
        <f>IF(Electives!H67&lt;&gt;"", Electives!H67, " ")</f>
        <v xml:space="preserve"> </v>
      </c>
      <c r="S9" s="177">
        <f>'Cub Awards'!B11</f>
        <v>6</v>
      </c>
      <c r="T9" s="278" t="str">
        <f>'Cub Awards'!C11</f>
        <v>Show what you have learned</v>
      </c>
      <c r="U9" s="278"/>
      <c r="V9" s="176" t="str">
        <f>IF('Cub Awards'!H11&lt;&gt;"", 'Cub Awards'!H11, "")</f>
        <v/>
      </c>
    </row>
    <row r="10" spans="1:22" ht="12" customHeight="1">
      <c r="A10" s="1" t="s">
        <v>14</v>
      </c>
      <c r="D10" s="342" t="str">
        <f>Achievements!E12</f>
        <v>(do 1, 2, and two of 3-5)</v>
      </c>
      <c r="E10" s="16" t="str">
        <f>Achievements!B13</f>
        <v>1a</v>
      </c>
      <c r="F10" s="105" t="str">
        <f>Achievements!C13</f>
        <v>Play two initiative games with your den</v>
      </c>
      <c r="G10" s="16" t="str">
        <f>IF(Achievements!H13&lt;&gt;"", Achievements!H13, " ")</f>
        <v xml:space="preserve"> </v>
      </c>
      <c r="I10" s="337"/>
      <c r="J10" s="16">
        <f>Electives!B13</f>
        <v>5</v>
      </c>
      <c r="K10" s="107" t="str">
        <f>Electives!C13</f>
        <v>Demonstrate how magic works</v>
      </c>
      <c r="L10" s="16" t="str">
        <f>IF(Electives!H13&lt;&gt;"", Electives!H13, " ")</f>
        <v xml:space="preserve"> </v>
      </c>
      <c r="N10" s="342"/>
      <c r="O10" s="16">
        <f>Electives!B68</f>
        <v>7</v>
      </c>
      <c r="P10" s="107" t="str">
        <f>Electives!C68</f>
        <v>Learn about two jobs in astronomy</v>
      </c>
      <c r="Q10" s="16" t="str">
        <f>IF(Electives!H68&lt;&gt;"", Electives!H68, " ")</f>
        <v xml:space="preserve"> </v>
      </c>
      <c r="T10" s="330" t="str">
        <f>'Cub Awards'!C13</f>
        <v>Outdoor Activity Award</v>
      </c>
      <c r="U10" s="331"/>
    </row>
    <row r="11" spans="1:22">
      <c r="A11" s="19" t="str">
        <f>D3</f>
        <v>Backyard Jungle / My Tiger Jungle</v>
      </c>
      <c r="B11" s="111" t="str">
        <f>Achievements!H11</f>
        <v xml:space="preserve"> </v>
      </c>
      <c r="D11" s="342"/>
      <c r="E11" s="16" t="str">
        <f>Achievements!B14</f>
        <v>1b</v>
      </c>
      <c r="F11" s="105" t="str">
        <f>Achievements!C14</f>
        <v>Listen carefully to and follow the rules</v>
      </c>
      <c r="G11" s="16" t="str">
        <f>IF(Achievements!H14&lt;&gt;"", Achievements!H14, " ")</f>
        <v xml:space="preserve"> </v>
      </c>
      <c r="I11" s="338" t="str">
        <f>Electives!B15</f>
        <v>Earning Your Stripes</v>
      </c>
      <c r="J11" s="338"/>
      <c r="K11" s="338"/>
      <c r="N11" s="342"/>
      <c r="O11" s="16">
        <f>Electives!B69</f>
        <v>8</v>
      </c>
      <c r="P11" s="107" t="str">
        <f>Electives!C69</f>
        <v>Visit a planetarium</v>
      </c>
      <c r="Q11" s="16" t="str">
        <f>IF(Electives!H69&lt;&gt;"", Electives!H69, " ")</f>
        <v xml:space="preserve"> </v>
      </c>
      <c r="S11" s="177">
        <f>'Cub Awards'!B14</f>
        <v>1</v>
      </c>
      <c r="T11" s="278" t="str">
        <f>'Cub Awards'!C14</f>
        <v>Attend either summer Day or Resident camp</v>
      </c>
      <c r="U11" s="278"/>
      <c r="V11" s="176" t="str">
        <f>IF('Cub Awards'!H14&lt;&gt;"", 'Cub Awards'!H14, "")</f>
        <v/>
      </c>
    </row>
    <row r="12" spans="1:22" ht="12.75" customHeight="1">
      <c r="A12" s="20" t="str">
        <f>D9</f>
        <v>Games Tigers Play</v>
      </c>
      <c r="B12" s="111" t="str">
        <f>Achievements!H20</f>
        <v/>
      </c>
      <c r="D12" s="342"/>
      <c r="E12" s="16" t="str">
        <f>Achievements!B15</f>
        <v>1c</v>
      </c>
      <c r="F12" s="143" t="str">
        <f>Achievements!C15</f>
        <v>Talk about what you learned while playing</v>
      </c>
      <c r="G12" s="16" t="str">
        <f>IF(Achievements!H15&lt;&gt;"", Achievements!H15, " ")</f>
        <v xml:space="preserve"> </v>
      </c>
      <c r="I12" s="343" t="str">
        <f>Electives!E15</f>
        <v>(do all)</v>
      </c>
      <c r="J12" s="16">
        <f>Electives!B16</f>
        <v>1</v>
      </c>
      <c r="K12" s="107" t="str">
        <f>Electives!C16</f>
        <v>Share five things that are orange</v>
      </c>
      <c r="L12" s="16" t="str">
        <f>IF(Electives!H16&lt;&gt;"", Electives!H16, " ")</f>
        <v xml:space="preserve"> </v>
      </c>
      <c r="N12" s="344" t="str">
        <f>Electives!B71</f>
        <v>Stories in Shapes</v>
      </c>
      <c r="O12" s="344"/>
      <c r="P12" s="344"/>
      <c r="Q12" s="344"/>
      <c r="S12" s="177">
        <f>'Cub Awards'!B15</f>
        <v>2</v>
      </c>
      <c r="T12" s="278" t="str">
        <f>'Cub Awards'!C15</f>
        <v>Complete Backyard Jungle / My Tiger Jungle</v>
      </c>
      <c r="U12" s="278"/>
      <c r="V12" s="176" t="str">
        <f>IF('Cub Awards'!H15&lt;&gt;"", 'Cub Awards'!H15, "")</f>
        <v xml:space="preserve"> </v>
      </c>
    </row>
    <row r="13" spans="1:22" ht="13.15" customHeight="1">
      <c r="A13" s="20" t="str">
        <f>D17</f>
        <v>My Family's Duty to God</v>
      </c>
      <c r="B13" s="111" t="str">
        <f>Achievements!H27</f>
        <v xml:space="preserve"> </v>
      </c>
      <c r="D13" s="342"/>
      <c r="E13" s="16">
        <f>Achievements!B16</f>
        <v>2</v>
      </c>
      <c r="F13" s="142" t="str">
        <f>Achievements!C16</f>
        <v>Bring a nutritious snack to den meeting</v>
      </c>
      <c r="G13" s="16" t="str">
        <f>IF(Achievements!H16&lt;&gt;"", Achievements!H16, " ")</f>
        <v xml:space="preserve"> </v>
      </c>
      <c r="I13" s="343"/>
      <c r="J13" s="16">
        <f>Electives!B17</f>
        <v>2</v>
      </c>
      <c r="K13" s="145" t="str">
        <f>Electives!C17</f>
        <v>Demonstrate loyalty to others over a week</v>
      </c>
      <c r="L13" s="16" t="str">
        <f>IF(Electives!H17&lt;&gt;"", Electives!H17, " ")</f>
        <v xml:space="preserve"> </v>
      </c>
      <c r="N13" s="339" t="str">
        <f>Electives!E71</f>
        <v>(do four)</v>
      </c>
      <c r="O13" s="16">
        <f>Electives!B72</f>
        <v>1</v>
      </c>
      <c r="P13" s="108" t="str">
        <f>Electives!C72</f>
        <v>Visit an art gallery or museum</v>
      </c>
      <c r="Q13" s="16" t="str">
        <f>IF(Electives!H72&lt;&gt;"", Electives!H72, " ")</f>
        <v xml:space="preserve"> </v>
      </c>
      <c r="S13" s="177">
        <f>'Cub Awards'!B16</f>
        <v>3</v>
      </c>
      <c r="T13" s="278" t="str">
        <f>'Cub Awards'!C16</f>
        <v>do four</v>
      </c>
      <c r="U13" s="278"/>
      <c r="V13" s="176" t="str">
        <f>IF('Cub Awards'!H16&lt;&gt;"", 'Cub Awards'!H16, "")</f>
        <v/>
      </c>
    </row>
    <row r="14" spans="1:22">
      <c r="A14" s="20" t="str">
        <f>D23</f>
        <v>Team Tiger</v>
      </c>
      <c r="B14" s="111" t="str">
        <f>Achievements!H34</f>
        <v/>
      </c>
      <c r="D14" s="342"/>
      <c r="E14" s="16">
        <f>Achievements!B17</f>
        <v>3</v>
      </c>
      <c r="F14" s="105" t="str">
        <f>Achievements!C17</f>
        <v>Make up a game with your den</v>
      </c>
      <c r="G14" s="16" t="str">
        <f>IF(Achievements!H17&lt;&gt;"", Achievements!H17, " ")</f>
        <v xml:space="preserve"> </v>
      </c>
      <c r="I14" s="343"/>
      <c r="J14" s="16">
        <f>Electives!B18</f>
        <v>3</v>
      </c>
      <c r="K14" s="107" t="str">
        <f>Electives!C18</f>
        <v>Do a new task to help your family</v>
      </c>
      <c r="L14" s="16" t="str">
        <f>IF(Electives!H18&lt;&gt;"", Electives!H18, " ")</f>
        <v xml:space="preserve"> </v>
      </c>
      <c r="N14" s="340"/>
      <c r="O14" s="16">
        <f>Electives!B73</f>
        <v>2</v>
      </c>
      <c r="P14" s="108" t="str">
        <f>Electives!C73</f>
        <v>Discuss what you like about art piece</v>
      </c>
      <c r="Q14" s="16" t="str">
        <f>IF(Electives!H73&lt;&gt;"", Electives!H73, " ")</f>
        <v xml:space="preserve"> </v>
      </c>
      <c r="S14" s="177" t="str">
        <f>'Cub Awards'!B17</f>
        <v>a</v>
      </c>
      <c r="T14" s="278" t="str">
        <f>'Cub Awards'!C17</f>
        <v>Participate in nature hike</v>
      </c>
      <c r="U14" s="278"/>
      <c r="V14" s="176" t="str">
        <f>IF('Cub Awards'!H17&lt;&gt;"", 'Cub Awards'!H17, "")</f>
        <v/>
      </c>
    </row>
    <row r="15" spans="1:22">
      <c r="A15" s="20" t="str">
        <f>D29</f>
        <v>Tiger Bites</v>
      </c>
      <c r="B15" s="111" t="str">
        <f>Achievements!H42</f>
        <v/>
      </c>
      <c r="D15" s="342"/>
      <c r="E15" s="16">
        <f>Achievements!B18</f>
        <v>4</v>
      </c>
      <c r="F15" s="105" t="str">
        <f>Achievements!C18</f>
        <v>Make up a new game and play it</v>
      </c>
      <c r="G15" s="16" t="str">
        <f>IF(Achievements!H18&lt;&gt;"", Achievements!H18, " ")</f>
        <v xml:space="preserve"> </v>
      </c>
      <c r="I15" s="343"/>
      <c r="J15" s="16">
        <f>Electives!B19</f>
        <v>4</v>
      </c>
      <c r="K15" s="107" t="str">
        <f>Electives!C19</f>
        <v>Talk about polite language</v>
      </c>
      <c r="L15" s="16" t="str">
        <f>IF(Electives!H19&lt;&gt;"", Electives!H19, " ")</f>
        <v xml:space="preserve"> </v>
      </c>
      <c r="N15" s="340"/>
      <c r="O15" s="16">
        <f>Electives!B74</f>
        <v>3</v>
      </c>
      <c r="P15" s="108" t="str">
        <f>Electives!C74</f>
        <v>Create an art piece</v>
      </c>
      <c r="Q15" s="16" t="str">
        <f>IF(Electives!H74&lt;&gt;"", Electives!H74, " ")</f>
        <v xml:space="preserve"> </v>
      </c>
      <c r="S15" s="177" t="str">
        <f>'Cub Awards'!B18</f>
        <v>b</v>
      </c>
      <c r="T15" s="278" t="str">
        <f>'Cub Awards'!C18</f>
        <v>Participate in outdoor activity</v>
      </c>
      <c r="U15" s="278"/>
      <c r="V15" s="176" t="str">
        <f>IF('Cub Awards'!H18&lt;&gt;"", 'Cub Awards'!H18, "")</f>
        <v/>
      </c>
    </row>
    <row r="16" spans="1:22" ht="12.75" customHeight="1">
      <c r="A16" s="112" t="str">
        <f>D36</f>
        <v>Tigers in the Wild</v>
      </c>
      <c r="B16" s="111" t="str">
        <f>Achievements!H53</f>
        <v/>
      </c>
      <c r="D16" s="342"/>
      <c r="E16" s="16">
        <f>Achievements!B19</f>
        <v>5</v>
      </c>
      <c r="F16" s="105" t="str">
        <f>Achievements!C19</f>
        <v>Learn how being active is part of health</v>
      </c>
      <c r="G16" s="16" t="str">
        <f>IF(Achievements!H19&lt;&gt;"", Achievements!H19, " ")</f>
        <v xml:space="preserve"> </v>
      </c>
      <c r="I16" s="343"/>
      <c r="J16" s="16">
        <f>Electives!B20</f>
        <v>5</v>
      </c>
      <c r="K16" s="107" t="str">
        <f>Electives!C20</f>
        <v>Play a game with your den politely</v>
      </c>
      <c r="L16" s="16" t="str">
        <f>IF(Electives!H20&lt;&gt;"", Electives!H20, " ")</f>
        <v xml:space="preserve"> </v>
      </c>
      <c r="N16" s="340"/>
      <c r="O16" s="16">
        <f>Electives!B75</f>
        <v>4</v>
      </c>
      <c r="P16" s="108" t="str">
        <f>Electives!C75</f>
        <v>Create an art piece using shapes</v>
      </c>
      <c r="Q16" s="16" t="str">
        <f>IF(Electives!H75&lt;&gt;"", Electives!H75, " ")</f>
        <v xml:space="preserve"> </v>
      </c>
      <c r="S16" s="177" t="str">
        <f>'Cub Awards'!B19</f>
        <v>c</v>
      </c>
      <c r="T16" s="278" t="str">
        <f>'Cub Awards'!C19</f>
        <v>Explain the buddy system</v>
      </c>
      <c r="U16" s="278"/>
      <c r="V16" s="176" t="str">
        <f>IF('Cub Awards'!H19&lt;&gt;"", 'Cub Awards'!H19, "")</f>
        <v/>
      </c>
    </row>
    <row r="17" spans="1:22">
      <c r="A17" s="45"/>
      <c r="B17" s="46"/>
      <c r="D17" s="344" t="str">
        <f>Achievements!B21</f>
        <v>My Family's Duty to God</v>
      </c>
      <c r="E17" s="344"/>
      <c r="F17" s="344"/>
      <c r="G17" s="344"/>
      <c r="I17" s="343"/>
      <c r="J17" s="16">
        <f>Electives!B21</f>
        <v>6</v>
      </c>
      <c r="K17" s="107" t="str">
        <f>Electives!C21</f>
        <v>Work on a service project</v>
      </c>
      <c r="L17" s="16" t="str">
        <f>IF(Electives!H21&lt;&gt;"", Electives!H21, " ")</f>
        <v xml:space="preserve"> </v>
      </c>
      <c r="N17" s="341"/>
      <c r="O17" s="16">
        <f>Electives!B76</f>
        <v>5</v>
      </c>
      <c r="P17" s="108" t="str">
        <f>Electives!C76</f>
        <v>Use tangrams to create shapes</v>
      </c>
      <c r="Q17" s="16" t="str">
        <f>IF(Electives!H76&lt;&gt;"", Electives!H76, " ")</f>
        <v xml:space="preserve"> </v>
      </c>
      <c r="R17" s="138"/>
      <c r="S17" s="177" t="str">
        <f>'Cub Awards'!B20</f>
        <v>d</v>
      </c>
      <c r="T17" s="278" t="str">
        <f>'Cub Awards'!C20</f>
        <v>Attend a pack overnighter</v>
      </c>
      <c r="U17" s="278"/>
      <c r="V17" s="176" t="str">
        <f>IF('Cub Awards'!H20&lt;&gt;"", 'Cub Awards'!H20, "")</f>
        <v/>
      </c>
    </row>
    <row r="18" spans="1:22" ht="12.75" customHeight="1">
      <c r="A18" s="1" t="s">
        <v>243</v>
      </c>
      <c r="D18" s="332" t="str">
        <f>Achievements!E21</f>
        <v>(do 1 and two of 2-5)</v>
      </c>
      <c r="E18" s="16">
        <f>Achievements!B22</f>
        <v>1</v>
      </c>
      <c r="F18" s="105" t="str">
        <f>Achievements!C22</f>
        <v>Find out what duty to God means</v>
      </c>
      <c r="G18" s="16" t="str">
        <f>IF(Achievements!H22&lt;&gt;"", Achievements!H22, " ")</f>
        <v xml:space="preserve"> </v>
      </c>
      <c r="I18" s="338" t="str">
        <f>Electives!B23</f>
        <v>Family Stories</v>
      </c>
      <c r="J18" s="338"/>
      <c r="K18" s="338"/>
      <c r="L18" s="141" t="str">
        <f>IF(Electives!H22&lt;&gt;"", Electives!H22, " ")</f>
        <v xml:space="preserve"> </v>
      </c>
      <c r="N18" s="338" t="str">
        <f>Electives!B78</f>
        <v>Tiger-iffic!</v>
      </c>
      <c r="O18" s="338"/>
      <c r="P18" s="338"/>
      <c r="Q18" s="338"/>
      <c r="S18" s="177" t="str">
        <f>'Cub Awards'!B21</f>
        <v>e</v>
      </c>
      <c r="T18" s="278" t="str">
        <f>'Cub Awards'!C21</f>
        <v>Complete an oudoor service project</v>
      </c>
      <c r="U18" s="278"/>
      <c r="V18" s="176" t="str">
        <f>IF('Cub Awards'!H21&lt;&gt;"", 'Cub Awards'!H21, "")</f>
        <v/>
      </c>
    </row>
    <row r="19" spans="1:22">
      <c r="A19" s="114" t="str">
        <f>I3</f>
        <v>Curiosity, Intrigue, and Magical Mysteries</v>
      </c>
      <c r="B19" s="16" t="str">
        <f>Electives!H14</f>
        <v/>
      </c>
      <c r="D19" s="333"/>
      <c r="E19" s="16">
        <f>Achievements!B23</f>
        <v>2</v>
      </c>
      <c r="F19" s="142" t="str">
        <f>Achievements!C23</f>
        <v>What makes family member special</v>
      </c>
      <c r="G19" s="16" t="str">
        <f>IF(Achievements!H23&lt;&gt;"", Achievements!H23, " ")</f>
        <v xml:space="preserve"> </v>
      </c>
      <c r="I19" s="343" t="str">
        <f>Electives!E23</f>
        <v>(do 1 and three of 2-8)</v>
      </c>
      <c r="J19" s="16">
        <f>Electives!B24</f>
        <v>1</v>
      </c>
      <c r="K19" s="107" t="str">
        <f>Electives!C24</f>
        <v>Discuss where your family originated</v>
      </c>
      <c r="L19" s="16" t="str">
        <f>IF(Electives!H24&lt;&gt;"", Electives!H24, " ")</f>
        <v xml:space="preserve"> </v>
      </c>
      <c r="N19" s="348" t="str">
        <f>Electives!E78</f>
        <v>(do 1-3 and one of 4-6)</v>
      </c>
      <c r="O19" s="16">
        <f>Electives!B79</f>
        <v>1</v>
      </c>
      <c r="P19" s="107" t="str">
        <f>Electives!C79</f>
        <v>Play two games by yourself</v>
      </c>
      <c r="Q19" s="16" t="str">
        <f>IF(Electives!H79&lt;&gt;"", Electives!H79, " ")</f>
        <v xml:space="preserve"> </v>
      </c>
      <c r="S19" s="177" t="str">
        <f>'Cub Awards'!B22</f>
        <v>f</v>
      </c>
      <c r="T19" s="278" t="str">
        <f>'Cub Awards'!C22</f>
        <v>Complete conservation project</v>
      </c>
      <c r="U19" s="278"/>
      <c r="V19" s="176" t="str">
        <f>IF('Cub Awards'!H22&lt;&gt;"", 'Cub Awards'!H22, "")</f>
        <v/>
      </c>
    </row>
    <row r="20" spans="1:22" ht="12.75" customHeight="1">
      <c r="A20" s="115" t="str">
        <f>I11</f>
        <v>Earning Your Stripes</v>
      </c>
      <c r="B20" s="16" t="str">
        <f>Electives!H22</f>
        <v xml:space="preserve"> </v>
      </c>
      <c r="D20" s="333"/>
      <c r="E20" s="16">
        <f>Achievements!B24</f>
        <v>3</v>
      </c>
      <c r="F20" s="105" t="str">
        <f>Achievements!C24</f>
        <v>Show your family's beliefs</v>
      </c>
      <c r="G20" s="16" t="str">
        <f>IF(Achievements!H24&lt;&gt;"", Achievements!H24, " ")</f>
        <v xml:space="preserve"> </v>
      </c>
      <c r="I20" s="343"/>
      <c r="J20" s="16">
        <f>Electives!B25</f>
        <v>2</v>
      </c>
      <c r="K20" s="107" t="str">
        <f>Electives!C25</f>
        <v>Make a family crest</v>
      </c>
      <c r="L20" s="16" t="str">
        <f>IF(Electives!H25&lt;&gt;"", Electives!H25, " ")</f>
        <v xml:space="preserve"> </v>
      </c>
      <c r="N20" s="348"/>
      <c r="O20" s="16">
        <f>Electives!B80</f>
        <v>2</v>
      </c>
      <c r="P20" s="107" t="str">
        <f>Electives!C80</f>
        <v>Play an inside game</v>
      </c>
      <c r="Q20" s="16" t="str">
        <f>IF(Electives!H80&lt;&gt;"", Electives!H80, " ")</f>
        <v xml:space="preserve"> </v>
      </c>
      <c r="S20" s="177" t="str">
        <f>'Cub Awards'!B23</f>
        <v>g</v>
      </c>
      <c r="T20" s="278" t="str">
        <f>'Cub Awards'!C23</f>
        <v>Earn the Summertime Pack Award</v>
      </c>
      <c r="U20" s="278"/>
      <c r="V20" s="176" t="str">
        <f>IF('Cub Awards'!H23&lt;&gt;"", 'Cub Awards'!H23, "")</f>
        <v/>
      </c>
    </row>
    <row r="21" spans="1:22">
      <c r="A21" s="115" t="str">
        <f>I18</f>
        <v>Family Stories</v>
      </c>
      <c r="B21" s="16" t="str">
        <f>Electives!H32</f>
        <v/>
      </c>
      <c r="D21" s="333"/>
      <c r="E21" s="16">
        <f>Achievements!B25</f>
        <v>4</v>
      </c>
      <c r="F21" s="105" t="str">
        <f>Achievements!C25</f>
        <v>Participate in a worship experience</v>
      </c>
      <c r="G21" s="16" t="str">
        <f>IF(Achievements!H25&lt;&gt;"", Achievements!H25, " ")</f>
        <v xml:space="preserve"> </v>
      </c>
      <c r="I21" s="343"/>
      <c r="J21" s="16">
        <f>Electives!B26</f>
        <v>3</v>
      </c>
      <c r="K21" s="107" t="str">
        <f>Electives!C26</f>
        <v>Find out about your heritage</v>
      </c>
      <c r="L21" s="16" t="str">
        <f>IF(Electives!H26&lt;&gt;"", Electives!H26, " ")</f>
        <v xml:space="preserve"> </v>
      </c>
      <c r="N21" s="348"/>
      <c r="O21" s="16">
        <f>Electives!B81</f>
        <v>3</v>
      </c>
      <c r="P21" s="107" t="str">
        <f>Electives!C81</f>
        <v>Play a problem-solving game</v>
      </c>
      <c r="Q21" s="16" t="str">
        <f>IF(Electives!H81&lt;&gt;"", Electives!H81, " ")</f>
        <v xml:space="preserve"> </v>
      </c>
      <c r="S21" s="177" t="str">
        <f>'Cub Awards'!B24</f>
        <v>h</v>
      </c>
      <c r="T21" s="278" t="str">
        <f>'Cub Awards'!C24</f>
        <v>Participate in nature observation</v>
      </c>
      <c r="U21" s="278"/>
      <c r="V21" s="176" t="str">
        <f>IF('Cub Awards'!H24&lt;&gt;"", 'Cub Awards'!H24, "")</f>
        <v/>
      </c>
    </row>
    <row r="22" spans="1:22">
      <c r="A22" s="115" t="str">
        <f>I27</f>
        <v>Floats and Boats</v>
      </c>
      <c r="B22" s="16" t="str">
        <f>Electives!H41</f>
        <v/>
      </c>
      <c r="D22" s="334"/>
      <c r="E22" s="16">
        <f>Achievements!B26</f>
        <v>5</v>
      </c>
      <c r="F22" s="143" t="str">
        <f>Achievements!C26</f>
        <v>Carry out an act that shows duty to God</v>
      </c>
      <c r="G22" s="16" t="str">
        <f>IF(Achievements!H26&lt;&gt;"", Achievements!H26, " ")</f>
        <v xml:space="preserve"> </v>
      </c>
      <c r="I22" s="343"/>
      <c r="J22" s="16">
        <f>Electives!B27</f>
        <v>4</v>
      </c>
      <c r="K22" s="107" t="str">
        <f>Electives!C27</f>
        <v>Interview a family elder</v>
      </c>
      <c r="L22" s="16" t="str">
        <f>IF(Electives!H27&lt;&gt;"", Electives!H27, " ")</f>
        <v xml:space="preserve"> </v>
      </c>
      <c r="N22" s="348"/>
      <c r="O22" s="16" t="str">
        <f>Electives!B82</f>
        <v>4a</v>
      </c>
      <c r="P22" s="107" t="str">
        <f>Electives!C82</f>
        <v>Play a family video game tournament</v>
      </c>
      <c r="Q22" s="16" t="str">
        <f>IF(Electives!H82&lt;&gt;"", Electives!H82, " ")</f>
        <v xml:space="preserve"> </v>
      </c>
      <c r="S22" s="177" t="str">
        <f>'Cub Awards'!B25</f>
        <v>i</v>
      </c>
      <c r="T22" s="278" t="str">
        <f>'Cub Awards'!C25</f>
        <v>Participate in outdoor aquatics</v>
      </c>
      <c r="U22" s="278"/>
      <c r="V22" s="176" t="str">
        <f>IF('Cub Awards'!H25&lt;&gt;"", 'Cub Awards'!H25, "")</f>
        <v/>
      </c>
    </row>
    <row r="23" spans="1:22">
      <c r="A23" s="116" t="str">
        <f>I35</f>
        <v>Good Knights</v>
      </c>
      <c r="B23" s="16" t="str">
        <f>Electives!H49</f>
        <v/>
      </c>
      <c r="D23" s="344" t="str">
        <f>Achievements!B28</f>
        <v>Team Tiger</v>
      </c>
      <c r="E23" s="344"/>
      <c r="F23" s="344"/>
      <c r="G23" s="344"/>
      <c r="I23" s="343"/>
      <c r="J23" s="16">
        <f>Electives!B28</f>
        <v>5</v>
      </c>
      <c r="K23" s="107" t="str">
        <f>Electives!C28</f>
        <v>Make a family tree</v>
      </c>
      <c r="L23" s="16" t="str">
        <f>IF(Electives!H28&lt;&gt;"", Electives!H28, " ")</f>
        <v xml:space="preserve"> </v>
      </c>
      <c r="N23" s="348"/>
      <c r="O23" s="16" t="str">
        <f>Electives!B83</f>
        <v>4b</v>
      </c>
      <c r="P23" s="145" t="str">
        <f>Electives!C83</f>
        <v>List three tips to help someone learn a game</v>
      </c>
      <c r="Q23" s="16" t="str">
        <f>IF(Electives!H83&lt;&gt;"", Electives!H83, " ")</f>
        <v xml:space="preserve"> </v>
      </c>
      <c r="S23" s="177" t="str">
        <f>'Cub Awards'!B26</f>
        <v>j</v>
      </c>
      <c r="T23" s="278" t="str">
        <f>'Cub Awards'!C26</f>
        <v>Participate in outdoor campfire pgm</v>
      </c>
      <c r="U23" s="278"/>
      <c r="V23" s="176" t="str">
        <f>IF('Cub Awards'!H26&lt;&gt;"", 'Cub Awards'!H26, "")</f>
        <v/>
      </c>
    </row>
    <row r="24" spans="1:22" ht="12.75" customHeight="1">
      <c r="A24" s="115" t="str">
        <f>I42</f>
        <v>Rolling Tigers</v>
      </c>
      <c r="B24" s="16" t="str">
        <f>Electives!H60</f>
        <v/>
      </c>
      <c r="D24" s="346" t="str">
        <f>Achievements!E28</f>
        <v>(do 1-2 and two of 3-5)</v>
      </c>
      <c r="E24" s="16">
        <f>Achievements!B29</f>
        <v>1</v>
      </c>
      <c r="F24" s="105" t="str">
        <f>Achievements!C29</f>
        <v>List different teams you're a part of</v>
      </c>
      <c r="G24" s="16" t="str">
        <f>IF(Achievements!H29&lt;&gt;"", Achievements!H29, " ")</f>
        <v xml:space="preserve"> </v>
      </c>
      <c r="I24" s="343"/>
      <c r="J24" s="16">
        <f>Electives!B29</f>
        <v>6</v>
      </c>
      <c r="K24" s="107" t="str">
        <f>Electives!C29</f>
        <v>Share what your name means</v>
      </c>
      <c r="L24" s="16" t="str">
        <f>IF(Electives!H29&lt;&gt;"", Electives!H29, " ")</f>
        <v xml:space="preserve"> </v>
      </c>
      <c r="N24" s="348"/>
      <c r="O24" s="16" t="str">
        <f>Electives!B84</f>
        <v>4c</v>
      </c>
      <c r="P24" s="108" t="str">
        <f>Electives!C84</f>
        <v>Play an appropriate game with a friend</v>
      </c>
      <c r="Q24" s="16" t="str">
        <f>IF(Electives!H84&lt;&gt;"", Electives!H84, " ")</f>
        <v xml:space="preserve"> </v>
      </c>
      <c r="S24" s="177" t="str">
        <f>'Cub Awards'!B27</f>
        <v>k</v>
      </c>
      <c r="T24" s="278" t="str">
        <f>'Cub Awards'!C27</f>
        <v>Participate in outdoor sporting event</v>
      </c>
      <c r="U24" s="278"/>
      <c r="V24" s="176" t="str">
        <f>IF('Cub Awards'!H27&lt;&gt;"", 'Cub Awards'!H27, "")</f>
        <v/>
      </c>
    </row>
    <row r="25" spans="1:22" ht="12.75" customHeight="1">
      <c r="A25" s="115" t="str">
        <f>N3</f>
        <v>Sky is the Limit</v>
      </c>
      <c r="B25" s="16" t="str">
        <f>Electives!H70</f>
        <v/>
      </c>
      <c r="D25" s="346"/>
      <c r="E25" s="16">
        <f>Achievements!B30</f>
        <v>2</v>
      </c>
      <c r="F25" s="105" t="str">
        <f>Achievements!C30</f>
        <v>Make a den job chart</v>
      </c>
      <c r="G25" s="16" t="str">
        <f>IF(Achievements!H30&lt;&gt;"", Achievements!H30, " ")</f>
        <v xml:space="preserve"> </v>
      </c>
      <c r="I25" s="343"/>
      <c r="J25" s="16">
        <f>Electives!B30</f>
        <v>7</v>
      </c>
      <c r="K25" s="145" t="str">
        <f>Electives!C30</f>
        <v>Share favorite snack from your heritage</v>
      </c>
      <c r="L25" s="16" t="str">
        <f>IF(Electives!H30&lt;&gt;"", Electives!H30, " ")</f>
        <v xml:space="preserve"> </v>
      </c>
      <c r="N25" s="348"/>
      <c r="O25" s="16">
        <f>Electives!B85</f>
        <v>5</v>
      </c>
      <c r="P25" s="107" t="str">
        <f>Electives!C85</f>
        <v>Invent a game and play it</v>
      </c>
      <c r="Q25" s="16" t="str">
        <f>IF(Electives!H85&lt;&gt;"", Electives!H85, " ")</f>
        <v xml:space="preserve"> </v>
      </c>
      <c r="S25" s="177" t="str">
        <f>'Cub Awards'!B28</f>
        <v>l</v>
      </c>
      <c r="T25" s="278" t="str">
        <f>'Cub Awards'!C28</f>
        <v>Participate in outdoor worship service</v>
      </c>
      <c r="U25" s="278"/>
      <c r="V25" s="176" t="str">
        <f>IF('Cub Awards'!H28&lt;&gt;"", 'Cub Awards'!H28, "")</f>
        <v/>
      </c>
    </row>
    <row r="26" spans="1:22" ht="12.75" customHeight="1">
      <c r="A26" s="115" t="str">
        <f>N12</f>
        <v>Stories in Shapes</v>
      </c>
      <c r="B26" s="113" t="str">
        <f>Electives!H77</f>
        <v/>
      </c>
      <c r="D26" s="346"/>
      <c r="E26" s="16">
        <f>Achievements!B31</f>
        <v>3</v>
      </c>
      <c r="F26" s="143" t="str">
        <f>Achievements!C31</f>
        <v>Do two chores at home weekly for a month</v>
      </c>
      <c r="G26" s="16" t="str">
        <f>IF(Achievements!H31&lt;&gt;"", Achievements!H31, " ")</f>
        <v xml:space="preserve"> </v>
      </c>
      <c r="I26" s="343"/>
      <c r="J26" s="16">
        <f>Electives!B31</f>
        <v>8</v>
      </c>
      <c r="K26" s="107" t="str">
        <f>Electives!C31</f>
        <v>Locate your family's origin on a map</v>
      </c>
      <c r="L26" s="16" t="str">
        <f>IF(Electives!H31&lt;&gt;"", Electives!H31, " ")</f>
        <v xml:space="preserve"> </v>
      </c>
      <c r="N26" s="348"/>
      <c r="O26" s="16">
        <f>Electives!B86</f>
        <v>6</v>
      </c>
      <c r="P26" s="107" t="str">
        <f>Electives!C86</f>
        <v>Play a team game with your den</v>
      </c>
      <c r="Q26" s="16" t="str">
        <f>IF(Electives!H86&lt;&gt;"", Electives!H86, " ")</f>
        <v xml:space="preserve"> </v>
      </c>
      <c r="S26" s="177" t="str">
        <f>'Cub Awards'!B29</f>
        <v>m</v>
      </c>
      <c r="T26" s="278" t="str">
        <f>'Cub Awards'!C29</f>
        <v>Explore park</v>
      </c>
      <c r="U26" s="278"/>
      <c r="V26" s="176" t="str">
        <f>IF('Cub Awards'!H29&lt;&gt;"", 'Cub Awards'!H29, "")</f>
        <v/>
      </c>
    </row>
    <row r="27" spans="1:22">
      <c r="A27" s="115" t="str">
        <f>N18</f>
        <v>Tiger-iffic!</v>
      </c>
      <c r="B27" s="16" t="str">
        <f>Electives!H87</f>
        <v xml:space="preserve"> </v>
      </c>
      <c r="D27" s="346"/>
      <c r="E27" s="16">
        <f>Achievements!B32</f>
        <v>4</v>
      </c>
      <c r="F27" s="105" t="str">
        <f>Achievements!C32</f>
        <v>Do activity to help community</v>
      </c>
      <c r="G27" s="16" t="str">
        <f>IF(Achievements!H32&lt;&gt;"", Achievements!H32, " ")</f>
        <v xml:space="preserve"> </v>
      </c>
      <c r="I27" s="338" t="str">
        <f>Electives!B33</f>
        <v>Floats and Boats</v>
      </c>
      <c r="J27" s="338"/>
      <c r="K27" s="338"/>
      <c r="L27" s="141" t="str">
        <f>IF(Electives!H31&lt;&gt;"", Electives!H31, " ")</f>
        <v xml:space="preserve"> </v>
      </c>
      <c r="N27" s="344" t="str">
        <f>Electives!B88</f>
        <v>Tiger: Safe and Smart</v>
      </c>
      <c r="O27" s="344"/>
      <c r="P27" s="344"/>
      <c r="Q27" s="344"/>
      <c r="S27" s="177" t="str">
        <f>'Cub Awards'!B30</f>
        <v>n</v>
      </c>
      <c r="T27" s="278" t="str">
        <f>'Cub Awards'!C30</f>
        <v>Invent and play outside game</v>
      </c>
      <c r="U27" s="278"/>
      <c r="V27" s="176" t="str">
        <f>IF('Cub Awards'!H30&lt;&gt;"", 'Cub Awards'!H30, "")</f>
        <v/>
      </c>
    </row>
    <row r="28" spans="1:22">
      <c r="A28" s="115" t="str">
        <f>N27</f>
        <v>Tiger: Safe and Smart</v>
      </c>
      <c r="B28" s="16" t="str">
        <f>Electives!H98</f>
        <v xml:space="preserve"> </v>
      </c>
      <c r="D28" s="346"/>
      <c r="E28" s="16">
        <f>Achievements!B33</f>
        <v>5</v>
      </c>
      <c r="F28" s="142" t="str">
        <f>Achievements!C33</f>
        <v>Show 3 ways a den makes a good team</v>
      </c>
      <c r="G28" s="16" t="str">
        <f>IF(Achievements!H33&lt;&gt;"", Achievements!H33, " ")</f>
        <v xml:space="preserve"> </v>
      </c>
      <c r="I28" s="343" t="str">
        <f>Electives!E33</f>
        <v>(1-4 and one of 5-7)</v>
      </c>
      <c r="J28" s="16">
        <f>Electives!B34</f>
        <v>1</v>
      </c>
      <c r="K28" s="140" t="str">
        <f>Electives!C34</f>
        <v>Say the SCOUT water safety chant</v>
      </c>
      <c r="L28" s="16" t="str">
        <f>IF(Electives!H34&lt;&gt;"", Electives!H34, " ")</f>
        <v xml:space="preserve"> </v>
      </c>
      <c r="N28" s="343" t="str">
        <f>Electives!E88</f>
        <v>(do 1-8)</v>
      </c>
      <c r="O28" s="16">
        <f>Electives!B89</f>
        <v>1</v>
      </c>
      <c r="P28" s="107" t="str">
        <f>Electives!C89</f>
        <v>Memorize your Address</v>
      </c>
      <c r="Q28" s="16" t="str">
        <f>IF(Electives!H89&lt;&gt;"", Electives!H89, " ")</f>
        <v xml:space="preserve"> </v>
      </c>
    </row>
    <row r="29" spans="1:22" ht="12.75" customHeight="1">
      <c r="A29" s="115" t="str">
        <f>N37</f>
        <v>Tiger Tag</v>
      </c>
      <c r="B29" s="16" t="str">
        <f>Electives!H104</f>
        <v/>
      </c>
      <c r="D29" s="344" t="str">
        <f>Achievements!B35</f>
        <v>Tiger Bites</v>
      </c>
      <c r="E29" s="344"/>
      <c r="F29" s="344"/>
      <c r="G29" s="344"/>
      <c r="I29" s="343"/>
      <c r="J29" s="16">
        <f>Electives!B35</f>
        <v>2</v>
      </c>
      <c r="K29" s="140" t="str">
        <f>Electives!C35</f>
        <v>Importance of buddies and play game</v>
      </c>
      <c r="L29" s="16" t="str">
        <f>IF(Electives!H35&lt;&gt;"", Electives!H35, " ")</f>
        <v xml:space="preserve"> </v>
      </c>
      <c r="N29" s="343"/>
      <c r="O29" s="16">
        <f>Electives!B90</f>
        <v>2</v>
      </c>
      <c r="P29" s="109" t="str">
        <f>Electives!C90</f>
        <v>Memorize an emergency contact's phone #</v>
      </c>
      <c r="Q29" s="16" t="str">
        <f>IF(Electives!H90&lt;&gt;"", Electives!H90, " ")</f>
        <v xml:space="preserve"> </v>
      </c>
    </row>
    <row r="30" spans="1:22" ht="12.75" customHeight="1">
      <c r="A30" s="115" t="str">
        <f>N42</f>
        <v>Tiger Tales</v>
      </c>
      <c r="B30" s="16" t="str">
        <f>Electives!H113</f>
        <v xml:space="preserve"> </v>
      </c>
      <c r="D30" s="347" t="str">
        <f>Achievements!E35</f>
        <v>(do 1-2 and two of 3-6)</v>
      </c>
      <c r="E30" s="16">
        <f>Achievements!B36</f>
        <v>1</v>
      </c>
      <c r="F30" s="105" t="str">
        <f>Achievements!C36</f>
        <v>Identify good and bad food choices</v>
      </c>
      <c r="G30" s="16" t="str">
        <f>IF(Achievements!H36&lt;&gt;"", Achievements!H36, " ")</f>
        <v xml:space="preserve"> </v>
      </c>
      <c r="I30" s="343"/>
      <c r="J30" s="16">
        <f>Electives!B36</f>
        <v>3</v>
      </c>
      <c r="K30" s="140" t="str">
        <f>Electives!C36</f>
        <v>Help someone into the water</v>
      </c>
      <c r="L30" s="16" t="str">
        <f>IF(Electives!H36&lt;&gt;"", Electives!H36, " ")</f>
        <v xml:space="preserve"> </v>
      </c>
      <c r="N30" s="343"/>
      <c r="O30" s="16">
        <f>Electives!B91</f>
        <v>3</v>
      </c>
      <c r="P30" s="107" t="str">
        <f>Electives!C91</f>
        <v>Take 911 safety quiz</v>
      </c>
      <c r="Q30" s="16" t="str">
        <f>IF(Electives!H91&lt;&gt;"", Electives!H91, " ")</f>
        <v xml:space="preserve"> </v>
      </c>
      <c r="S30" s="329" t="s">
        <v>419</v>
      </c>
      <c r="T30" s="329"/>
      <c r="U30" s="329"/>
      <c r="V30" s="329"/>
    </row>
    <row r="31" spans="1:22">
      <c r="A31" s="112" t="str">
        <f>N50</f>
        <v>Tiger Theater</v>
      </c>
      <c r="B31" s="16" t="str">
        <f>Electives!H120</f>
        <v xml:space="preserve"> </v>
      </c>
      <c r="D31" s="347"/>
      <c r="E31" s="16">
        <f>Achievements!B37</f>
        <v>2</v>
      </c>
      <c r="F31" s="105" t="str">
        <f>Achievements!C37</f>
        <v>Keep yourself and area clean</v>
      </c>
      <c r="G31" s="16" t="str">
        <f>IF(Achievements!H37&lt;&gt;"", Achievements!H37, " ")</f>
        <v xml:space="preserve"> </v>
      </c>
      <c r="I31" s="343"/>
      <c r="J31" s="16">
        <f>Electives!B37</f>
        <v>4</v>
      </c>
      <c r="K31" s="147" t="str">
        <f>Electives!C37</f>
        <v>Blow your breath under water and do a glide</v>
      </c>
      <c r="L31" s="16" t="str">
        <f>IF(Electives!H37&lt;&gt;"", Electives!H37, " ")</f>
        <v xml:space="preserve"> </v>
      </c>
      <c r="N31" s="343"/>
      <c r="O31" s="16">
        <f>Electives!B92</f>
        <v>4</v>
      </c>
      <c r="P31" s="107" t="str">
        <f>Electives!C92</f>
        <v>Show "Stop Drop and Roll"</v>
      </c>
      <c r="Q31" s="16" t="str">
        <f>IF(Electives!H92&lt;&gt;"", Electives!H92, " ")</f>
        <v xml:space="preserve"> </v>
      </c>
      <c r="S31" s="329"/>
      <c r="T31" s="329"/>
      <c r="U31" s="329"/>
      <c r="V31" s="329"/>
    </row>
    <row r="32" spans="1:22">
      <c r="A32" s="2"/>
      <c r="B32" s="15"/>
      <c r="D32" s="347"/>
      <c r="E32" s="16">
        <f>Achievements!B38</f>
        <v>3</v>
      </c>
      <c r="F32" s="142" t="str">
        <f>Achievements!C38</f>
        <v>Show difference between fruit and veggie</v>
      </c>
      <c r="G32" s="16" t="str">
        <f>IF(Achievements!H38&lt;&gt;"", Achievements!H38, " ")</f>
        <v xml:space="preserve"> </v>
      </c>
      <c r="I32" s="343"/>
      <c r="J32" s="16">
        <f>Electives!B38</f>
        <v>5</v>
      </c>
      <c r="K32" s="140" t="str">
        <f>Electives!C38</f>
        <v>Identify five different kinds of boats</v>
      </c>
      <c r="L32" s="16" t="str">
        <f>IF(Electives!H38&lt;&gt;"", Electives!H38, " ")</f>
        <v xml:space="preserve"> </v>
      </c>
      <c r="N32" s="343"/>
      <c r="O32" s="16">
        <f>Electives!B93</f>
        <v>5</v>
      </c>
      <c r="P32" s="107" t="str">
        <f>Electives!C93</f>
        <v>Show rolling someone in a blanket</v>
      </c>
      <c r="Q32" s="16" t="str">
        <f>IF(Electives!H93&lt;&gt;"", Electives!H93, " ")</f>
        <v xml:space="preserve"> </v>
      </c>
      <c r="S32" s="10"/>
      <c r="T32" s="178" t="str">
        <f>'Shooting Sports'!C5</f>
        <v>BB Gun: Level 1</v>
      </c>
      <c r="U32" s="10"/>
      <c r="V32" s="10"/>
    </row>
    <row r="33" spans="1:22" ht="12.75" customHeight="1">
      <c r="A33" s="2"/>
      <c r="B33" s="15"/>
      <c r="D33" s="347"/>
      <c r="E33" s="16">
        <f>Achievements!B39</f>
        <v>4</v>
      </c>
      <c r="F33" s="105" t="str">
        <f>Achievements!C39</f>
        <v>Help your family at a meal for a week</v>
      </c>
      <c r="G33" s="16" t="str">
        <f>IF(Achievements!H39&lt;&gt;"", Achievements!H39, " ")</f>
        <v xml:space="preserve"> </v>
      </c>
      <c r="I33" s="343"/>
      <c r="J33" s="16">
        <f>Electives!B39</f>
        <v>6</v>
      </c>
      <c r="K33" s="140" t="str">
        <f>Electives!C39</f>
        <v>Build a boat from recycled materials</v>
      </c>
      <c r="L33" s="16" t="str">
        <f>IF(Electives!H39&lt;&gt;"", Electives!H39, " ")</f>
        <v xml:space="preserve"> </v>
      </c>
      <c r="N33" s="343"/>
      <c r="O33" s="16">
        <f>Electives!B94</f>
        <v>6</v>
      </c>
      <c r="P33" s="107" t="str">
        <f>Electives!C94</f>
        <v>Make a fire escape map</v>
      </c>
      <c r="Q33" s="16" t="str">
        <f>IF(Electives!H94&lt;&gt;"", Electives!H94, " ")</f>
        <v xml:space="preserve"> </v>
      </c>
      <c r="S33" s="148">
        <f>'Shooting Sports'!B6</f>
        <v>1</v>
      </c>
      <c r="T33" s="148" t="str">
        <f>'Shooting Sports'!C6</f>
        <v>Explain what to do if you find gun</v>
      </c>
      <c r="U33" s="148"/>
      <c r="V33" s="148" t="str">
        <f>IF('Shooting Sports'!H6&lt;&gt;"", 'Shooting Sports'!H6, "")</f>
        <v/>
      </c>
    </row>
    <row r="34" spans="1:22" ht="12.75" customHeight="1">
      <c r="A34" s="2"/>
      <c r="B34" s="15"/>
      <c r="D34" s="347"/>
      <c r="E34" s="16">
        <f>Achievements!B40</f>
        <v>5</v>
      </c>
      <c r="F34" s="143" t="str">
        <f>Achievements!C40</f>
        <v>Use manners while eating with your fingers</v>
      </c>
      <c r="G34" s="16" t="str">
        <f>IF(Achievements!H40&lt;&gt;"", Achievements!H40, " ")</f>
        <v xml:space="preserve"> </v>
      </c>
      <c r="I34" s="343"/>
      <c r="J34" s="16">
        <f>Electives!B40</f>
        <v>7</v>
      </c>
      <c r="K34" s="146" t="str">
        <f>Electives!C40</f>
        <v>Show you can wear a life jacket properly</v>
      </c>
      <c r="L34" s="16" t="str">
        <f>IF(Electives!H40&lt;&gt;"", Electives!H40, " ")</f>
        <v xml:space="preserve"> </v>
      </c>
      <c r="N34" s="343"/>
      <c r="O34" s="16">
        <f>Electives!B95</f>
        <v>7</v>
      </c>
      <c r="P34" s="108" t="str">
        <f>Electives!C95</f>
        <v>Explain fire escape map and do fire drill</v>
      </c>
      <c r="Q34" s="16" t="str">
        <f>IF(Electives!H95&lt;&gt;"", Electives!H95, " ")</f>
        <v xml:space="preserve"> </v>
      </c>
      <c r="S34" s="148">
        <f>'Shooting Sports'!B7</f>
        <v>2</v>
      </c>
      <c r="T34" s="148" t="str">
        <f>'Shooting Sports'!C7</f>
        <v>Load, fire, secure gun and safety mech.</v>
      </c>
      <c r="U34" s="148"/>
      <c r="V34" s="148" t="str">
        <f>IF('Shooting Sports'!H7&lt;&gt;"", 'Shooting Sports'!H7, "")</f>
        <v/>
      </c>
    </row>
    <row r="35" spans="1:22">
      <c r="A35" s="88" t="s">
        <v>92</v>
      </c>
      <c r="B35" s="119"/>
      <c r="D35" s="347"/>
      <c r="E35" s="16">
        <f>Achievements!B41</f>
        <v>6</v>
      </c>
      <c r="F35" s="105" t="str">
        <f>Achievements!C41</f>
        <v>Make a good snack choice for den</v>
      </c>
      <c r="G35" s="16" t="str">
        <f>IF(Achievements!H41&lt;&gt;"", Achievements!H41, " ")</f>
        <v xml:space="preserve"> </v>
      </c>
      <c r="I35" s="338" t="str">
        <f>Electives!B42</f>
        <v>Good Knights</v>
      </c>
      <c r="J35" s="338"/>
      <c r="K35" s="338"/>
      <c r="L35" s="338"/>
      <c r="N35" s="343"/>
      <c r="O35" s="16">
        <f>Electives!B96</f>
        <v>8</v>
      </c>
      <c r="P35" s="144" t="str">
        <f>Electives!C96</f>
        <v>Find and check batteries in smoke detectors</v>
      </c>
      <c r="Q35" s="16" t="str">
        <f>IF(Electives!H96&lt;&gt;"", Electives!H96, " ")</f>
        <v xml:space="preserve"> </v>
      </c>
      <c r="S35" s="148">
        <f>'Shooting Sports'!B8</f>
        <v>3</v>
      </c>
      <c r="T35" s="148" t="str">
        <f>'Shooting Sports'!C8</f>
        <v>Demonstrate good shooting techniques</v>
      </c>
      <c r="U35" s="148"/>
      <c r="V35" s="148" t="str">
        <f>IF('Shooting Sports'!H8&lt;&gt;"", 'Shooting Sports'!H8, "")</f>
        <v/>
      </c>
    </row>
    <row r="36" spans="1:22" ht="12.75" customHeight="1">
      <c r="A36" s="89" t="s">
        <v>93</v>
      </c>
      <c r="B36" s="120"/>
      <c r="D36" s="344" t="str">
        <f>Achievements!B43</f>
        <v>Tigers in the Wild</v>
      </c>
      <c r="E36" s="344"/>
      <c r="F36" s="344"/>
      <c r="G36" s="344"/>
      <c r="I36" s="347" t="str">
        <f>Electives!E42</f>
        <v>(do 1-2 and two of 3-6)</v>
      </c>
      <c r="J36" s="16">
        <f>Electives!B43</f>
        <v>1</v>
      </c>
      <c r="K36" s="107" t="str">
        <f>Electives!C43</f>
        <v>Explain one point of the Scout Law</v>
      </c>
      <c r="L36" s="16" t="str">
        <f>IF(Electives!H43&lt;&gt;"", Electives!H43, " ")</f>
        <v xml:space="preserve"> </v>
      </c>
      <c r="N36" s="343"/>
      <c r="O36" s="16">
        <f>Electives!B97</f>
        <v>9</v>
      </c>
      <c r="P36" s="107" t="str">
        <f>Electives!C97</f>
        <v>Visit with an emergency responder</v>
      </c>
      <c r="Q36" s="16" t="str">
        <f>IF(Electives!H97&lt;&gt;"", Electives!H97, " ")</f>
        <v xml:space="preserve"> </v>
      </c>
      <c r="S36" s="148">
        <f>'Shooting Sports'!B9</f>
        <v>4</v>
      </c>
      <c r="T36" s="148" t="str">
        <f>'Shooting Sports'!C9</f>
        <v>Show how to put away and store gun</v>
      </c>
      <c r="U36" s="148"/>
      <c r="V36" s="148" t="str">
        <f>IF('Shooting Sports'!H9&lt;&gt;"", 'Shooting Sports'!H9, "")</f>
        <v/>
      </c>
    </row>
    <row r="37" spans="1:22" ht="12.75" customHeight="1">
      <c r="A37" s="89" t="s">
        <v>334</v>
      </c>
      <c r="B37" s="120"/>
      <c r="D37" s="343" t="str">
        <f>Achievements!E43</f>
        <v>(do 1-3 and one of 4-7)</v>
      </c>
      <c r="E37" s="16">
        <f>Achievements!B44</f>
        <v>1</v>
      </c>
      <c r="F37" s="142" t="str">
        <f>Achievements!C44</f>
        <v>Collect the CS Six Essentials for a hike</v>
      </c>
      <c r="G37" s="16" t="str">
        <f>IF(Achievements!H44&lt;&gt;"", Achievements!H44, " ")</f>
        <v xml:space="preserve"> </v>
      </c>
      <c r="I37" s="347"/>
      <c r="J37" s="16">
        <f>Electives!B44</f>
        <v>2</v>
      </c>
      <c r="K37" s="107" t="str">
        <f>Electives!C44</f>
        <v>Make a code of conduct for your den</v>
      </c>
      <c r="L37" s="16" t="str">
        <f>IF(Electives!H44&lt;&gt;"", Electives!H44, " ")</f>
        <v xml:space="preserve"> </v>
      </c>
      <c r="N37" s="344" t="str">
        <f>Electives!B99</f>
        <v>Tiger Tag</v>
      </c>
      <c r="O37" s="344"/>
      <c r="P37" s="344"/>
      <c r="Q37" s="344"/>
      <c r="S37" s="179"/>
      <c r="T37" s="178" t="str">
        <f>'Shooting Sports'!C11</f>
        <v>BB Gun: Level 2</v>
      </c>
      <c r="U37" s="179"/>
      <c r="V37" s="179" t="str">
        <f>IF('Shooting Sports'!H11&lt;&gt;"", 'Shooting Sports'!H11, "")</f>
        <v/>
      </c>
    </row>
    <row r="38" spans="1:22" ht="12.75" customHeight="1">
      <c r="A38" s="90" t="s">
        <v>94</v>
      </c>
      <c r="B38" s="121"/>
      <c r="D38" s="343"/>
      <c r="E38" s="16">
        <f>Achievements!B45</f>
        <v>2</v>
      </c>
      <c r="F38" s="105" t="str">
        <f>Achievements!C45</f>
        <v>Go for a hike and carry your own gear</v>
      </c>
      <c r="G38" s="16" t="str">
        <f>IF(Achievements!H45&lt;&gt;"", Achievements!H45, " ")</f>
        <v xml:space="preserve"> </v>
      </c>
      <c r="I38" s="347"/>
      <c r="J38" s="16">
        <f>Electives!B45</f>
        <v>3</v>
      </c>
      <c r="K38" s="107" t="str">
        <f>Electives!C45</f>
        <v>Create a den and a personal shield</v>
      </c>
      <c r="L38" s="16" t="str">
        <f>IF(Electives!H45&lt;&gt;"", Electives!H45, " ")</f>
        <v xml:space="preserve"> </v>
      </c>
      <c r="N38" s="332" t="str">
        <f>Electives!E99</f>
        <v>(do 1-2 and one of 3-4)</v>
      </c>
      <c r="O38" s="16">
        <f>Electives!B100</f>
        <v>1</v>
      </c>
      <c r="P38" s="107" t="str">
        <f>Electives!C100</f>
        <v>Tell den about active game</v>
      </c>
      <c r="Q38" s="16" t="str">
        <f>IF(Electives!H100&lt;&gt;"", Electives!H100, " ")</f>
        <v xml:space="preserve"> </v>
      </c>
      <c r="S38" s="148">
        <f>'Shooting Sports'!B12</f>
        <v>1</v>
      </c>
      <c r="T38" s="148" t="str">
        <f>'Shooting Sports'!C12</f>
        <v>Earn the Level 1 Emblem for BB Gun</v>
      </c>
      <c r="U38" s="148"/>
      <c r="V38" s="148" t="str">
        <f>IF('Shooting Sports'!H12&lt;&gt;"", 'Shooting Sports'!H12, "")</f>
        <v/>
      </c>
    </row>
    <row r="39" spans="1:22" ht="12.75" customHeight="1">
      <c r="A39" s="2"/>
      <c r="B39" s="15"/>
      <c r="D39" s="343"/>
      <c r="E39" s="16" t="str">
        <f>Achievements!B46</f>
        <v>3a</v>
      </c>
      <c r="F39" s="105" t="str">
        <f>Achievements!C46</f>
        <v>Talk about being clean in outdoors</v>
      </c>
      <c r="G39" s="16" t="str">
        <f>IF(Achievements!H46&lt;&gt;"", Achievements!H46, " ")</f>
        <v xml:space="preserve"> </v>
      </c>
      <c r="I39" s="347"/>
      <c r="J39" s="16">
        <f>Electives!B46</f>
        <v>4</v>
      </c>
      <c r="K39" s="110" t="str">
        <f>Electives!C46</f>
        <v>Build a castle out of recycled materials</v>
      </c>
      <c r="L39" s="16" t="str">
        <f>IF(Electives!H46&lt;&gt;"", Electives!H46, " ")</f>
        <v xml:space="preserve"> </v>
      </c>
      <c r="N39" s="333"/>
      <c r="O39" s="16">
        <f>Electives!B101</f>
        <v>2</v>
      </c>
      <c r="P39" s="108" t="str">
        <f>Electives!C101</f>
        <v>Play two games with den.  Discuss</v>
      </c>
      <c r="Q39" s="16" t="str">
        <f>IF(Electives!H101&lt;&gt;"", Electives!H101, " ")</f>
        <v xml:space="preserve"> </v>
      </c>
      <c r="S39" s="148" t="str">
        <f>'Shooting Sports'!B13</f>
        <v>S1</v>
      </c>
      <c r="T39" s="148" t="str">
        <f>'Shooting Sports'!C13</f>
        <v>Demonstrate one shooting position</v>
      </c>
      <c r="U39" s="148"/>
      <c r="V39" s="148" t="str">
        <f>IF('Shooting Sports'!H13&lt;&gt;"", 'Shooting Sports'!H13, "")</f>
        <v/>
      </c>
    </row>
    <row r="40" spans="1:22">
      <c r="D40" s="343"/>
      <c r="E40" s="16" t="str">
        <f>Achievements!B47</f>
        <v>3b</v>
      </c>
      <c r="F40" s="105" t="str">
        <f>Achievements!C47</f>
        <v>Discuss "trash your trash"</v>
      </c>
      <c r="G40" s="16" t="str">
        <f>IF(Achievements!H47&lt;&gt;"", Achievements!H47, " ")</f>
        <v xml:space="preserve"> </v>
      </c>
      <c r="I40" s="347"/>
      <c r="J40" s="16">
        <f>Electives!B47</f>
        <v>5</v>
      </c>
      <c r="K40" s="107" t="str">
        <f>Electives!C47</f>
        <v>Design a Tiger Knight obstacle course</v>
      </c>
      <c r="L40" s="16" t="str">
        <f>IF(Electives!H47&lt;&gt;"", Electives!H47, " ")</f>
        <v xml:space="preserve"> </v>
      </c>
      <c r="N40" s="333"/>
      <c r="O40" s="16">
        <f>Electives!B102</f>
        <v>3</v>
      </c>
      <c r="P40" s="107" t="str">
        <f>Electives!C102</f>
        <v>Play a relay game with your den</v>
      </c>
      <c r="Q40" s="16" t="str">
        <f>IF(Electives!H102&lt;&gt;"", Electives!H102, " ")</f>
        <v xml:space="preserve"> </v>
      </c>
      <c r="S40" s="148" t="str">
        <f>'Shooting Sports'!B14</f>
        <v>S2</v>
      </c>
      <c r="T40" s="148" t="str">
        <f>'Shooting Sports'!C14</f>
        <v>Fire 5 BBs in 2 volleys at the Tiger target</v>
      </c>
      <c r="U40" s="148"/>
      <c r="V40" s="148" t="str">
        <f>IF('Shooting Sports'!H14&lt;&gt;"", 'Shooting Sports'!H14, "")</f>
        <v/>
      </c>
    </row>
    <row r="41" spans="1:22">
      <c r="D41" s="343"/>
      <c r="E41" s="16" t="str">
        <f>Achievements!B48</f>
        <v>3c</v>
      </c>
      <c r="F41" s="142" t="str">
        <f>Achievements!C48</f>
        <v>Apply Outdoor Code and Leave no Trace</v>
      </c>
      <c r="G41" s="16" t="str">
        <f>IF(Achievements!H48&lt;&gt;"", Achievements!H48, " ")</f>
        <v xml:space="preserve"> </v>
      </c>
      <c r="I41" s="347"/>
      <c r="J41" s="16">
        <f>Electives!B48</f>
        <v>6</v>
      </c>
      <c r="K41" s="107" t="str">
        <f>Electives!C48</f>
        <v>Participate in a service project</v>
      </c>
      <c r="L41" s="16" t="str">
        <f>IF(Electives!H48&lt;&gt;"", Electives!H48, " ")</f>
        <v xml:space="preserve"> </v>
      </c>
      <c r="N41" s="334"/>
      <c r="O41" s="16">
        <f>Electives!B103</f>
        <v>4</v>
      </c>
      <c r="P41" s="108" t="str">
        <f>Electives!C103</f>
        <v>Choose an outdoor game with you den</v>
      </c>
      <c r="Q41" s="16" t="str">
        <f>IF(Electives!H103&lt;&gt;"", Electives!H103, " ")</f>
        <v xml:space="preserve"> </v>
      </c>
      <c r="S41" s="148" t="str">
        <f>'Shooting Sports'!B15</f>
        <v>S3</v>
      </c>
      <c r="T41" s="148" t="str">
        <f>'Shooting Sports'!C15</f>
        <v>Demonstrate/Explain range commands</v>
      </c>
      <c r="U41" s="148"/>
      <c r="V41" s="148" t="str">
        <f>IF('Shooting Sports'!H15&lt;&gt;"", 'Shooting Sports'!H15, "")</f>
        <v/>
      </c>
    </row>
    <row r="42" spans="1:22" ht="12.75" customHeight="1">
      <c r="D42" s="343"/>
      <c r="E42" s="16">
        <f>Achievements!B49</f>
        <v>4</v>
      </c>
      <c r="F42" s="105" t="str">
        <f>Achievements!C49</f>
        <v>Find plant/animal signs on a hike</v>
      </c>
      <c r="G42" s="16" t="str">
        <f>IF(Achievements!H49&lt;&gt;"", Achievements!H49, " ")</f>
        <v xml:space="preserve"> </v>
      </c>
      <c r="I42" s="338" t="str">
        <f>Electives!B50</f>
        <v>Rolling Tigers</v>
      </c>
      <c r="J42" s="338"/>
      <c r="K42" s="338"/>
      <c r="L42" s="338"/>
      <c r="N42" s="344" t="str">
        <f>Electives!B105</f>
        <v>Tiger Tales</v>
      </c>
      <c r="O42" s="344"/>
      <c r="P42" s="344"/>
      <c r="Q42" s="344"/>
      <c r="S42" s="179"/>
      <c r="T42" s="178" t="str">
        <f>'Shooting Sports'!C17</f>
        <v>Archery: Level 1</v>
      </c>
      <c r="U42" s="179"/>
      <c r="V42" s="179" t="str">
        <f>IF('Shooting Sports'!H17&lt;&gt;"", 'Shooting Sports'!H17, "")</f>
        <v/>
      </c>
    </row>
    <row r="43" spans="1:22" ht="12.75" customHeight="1">
      <c r="D43" s="343"/>
      <c r="E43" s="16">
        <f>Achievements!B50</f>
        <v>5</v>
      </c>
      <c r="F43" s="105" t="str">
        <f>Achievements!C50</f>
        <v>Participate in campfire</v>
      </c>
      <c r="G43" s="16" t="str">
        <f>IF(Achievements!H50&lt;&gt;"", Achievements!H50, " ")</f>
        <v xml:space="preserve"> </v>
      </c>
      <c r="I43" s="343" t="str">
        <f>Electives!E50</f>
        <v>(do 1-3 and two of 4-9)</v>
      </c>
      <c r="J43" s="16">
        <f>Electives!B51</f>
        <v>1</v>
      </c>
      <c r="K43" s="140" t="str">
        <f>Electives!C51</f>
        <v>Demonstrate proper safety gear</v>
      </c>
      <c r="L43" s="16" t="str">
        <f>IF(Electives!H51&lt;&gt;"", Electives!H51, " ")</f>
        <v xml:space="preserve"> </v>
      </c>
      <c r="N43" s="343" t="str">
        <f>Electives!E105</f>
        <v>(do four)</v>
      </c>
      <c r="O43" s="16">
        <f>Electives!B106</f>
        <v>1</v>
      </c>
      <c r="P43" s="107" t="str">
        <f>Electives!C106</f>
        <v>Create a tall tale with your den</v>
      </c>
      <c r="Q43" s="16" t="str">
        <f>IF(Electives!H106&lt;&gt;"", Electives!H106, " ")</f>
        <v xml:space="preserve"> </v>
      </c>
      <c r="S43" s="148">
        <f>'Shooting Sports'!B18</f>
        <v>1</v>
      </c>
      <c r="T43" s="148" t="str">
        <f>'Shooting Sports'!C18</f>
        <v>Follow archery range rules and whistles</v>
      </c>
      <c r="U43" s="148"/>
      <c r="V43" s="148" t="str">
        <f>IF('Shooting Sports'!H18&lt;&gt;"", 'Shooting Sports'!H18, "")</f>
        <v/>
      </c>
    </row>
    <row r="44" spans="1:22" ht="13.15" customHeight="1">
      <c r="A44" s="2"/>
      <c r="B44" s="15"/>
      <c r="D44" s="343"/>
      <c r="E44" s="16">
        <f>Achievements!B51</f>
        <v>6</v>
      </c>
      <c r="F44" s="105" t="str">
        <f>Achievements!C51</f>
        <v>Find two different trees and plants</v>
      </c>
      <c r="G44" s="16" t="str">
        <f>IF(Achievements!H51&lt;&gt;"", Achievements!H51, " ")</f>
        <v xml:space="preserve"> </v>
      </c>
      <c r="I44" s="343"/>
      <c r="J44" s="16">
        <f>Electives!B52</f>
        <v>2</v>
      </c>
      <c r="K44" s="140" t="str">
        <f>Electives!C52</f>
        <v>Learn and demonstrate bike safety</v>
      </c>
      <c r="L44" s="16" t="str">
        <f>IF(Electives!H52&lt;&gt;"", Electives!H52, " ")</f>
        <v xml:space="preserve"> </v>
      </c>
      <c r="N44" s="343"/>
      <c r="O44" s="16">
        <f>Electives!B107</f>
        <v>2</v>
      </c>
      <c r="P44" s="107" t="str">
        <f>Electives!C107</f>
        <v>Share your own tall tale</v>
      </c>
      <c r="Q44" s="16" t="str">
        <f>IF(Electives!H107&lt;&gt;"", Electives!H107, " ")</f>
        <v xml:space="preserve"> </v>
      </c>
      <c r="S44" s="148">
        <f>'Shooting Sports'!B19</f>
        <v>2</v>
      </c>
      <c r="T44" s="148" t="str">
        <f>'Shooting Sports'!C19</f>
        <v>Identify recurve and compound bow</v>
      </c>
      <c r="U44" s="148"/>
      <c r="V44" s="148" t="str">
        <f>IF('Shooting Sports'!H19&lt;&gt;"", 'Shooting Sports'!H19, "")</f>
        <v/>
      </c>
    </row>
    <row r="45" spans="1:22" ht="12.75" customHeight="1">
      <c r="A45" s="2"/>
      <c r="B45" s="15"/>
      <c r="D45" s="343"/>
      <c r="E45" s="16">
        <f>Achievements!B52</f>
        <v>7</v>
      </c>
      <c r="F45" s="105" t="str">
        <f>Achievements!C52</f>
        <v>Visit nature center/zoo/etc</v>
      </c>
      <c r="G45" s="16" t="str">
        <f>IF(Achievements!H52&lt;&gt;"", Achievements!H52, " ")</f>
        <v xml:space="preserve"> </v>
      </c>
      <c r="I45" s="343"/>
      <c r="J45" s="16">
        <f>Electives!B53</f>
        <v>3</v>
      </c>
      <c r="K45" s="140" t="str">
        <f>Electives!C53</f>
        <v>Demonstrate proper hand signals</v>
      </c>
      <c r="L45" s="16" t="str">
        <f>IF(Electives!H53&lt;&gt;"", Electives!H53, " ")</f>
        <v xml:space="preserve"> </v>
      </c>
      <c r="N45" s="343"/>
      <c r="O45" s="16">
        <f>Electives!B108</f>
        <v>3</v>
      </c>
      <c r="P45" s="107" t="str">
        <f>Electives!C108</f>
        <v>Read tall tale with adult partner</v>
      </c>
      <c r="Q45" s="16" t="str">
        <f>IF(Electives!H108&lt;&gt;"", Electives!H108, " ")</f>
        <v xml:space="preserve"> </v>
      </c>
      <c r="S45" s="148">
        <f>'Shooting Sports'!B20</f>
        <v>3</v>
      </c>
      <c r="T45" s="148" t="str">
        <f>'Shooting Sports'!C20</f>
        <v>Demonstrate arm/finger guards &amp; quiver</v>
      </c>
      <c r="U45" s="148"/>
      <c r="V45" s="148" t="str">
        <f>IF('Shooting Sports'!H20&lt;&gt;"", 'Shooting Sports'!H20, "")</f>
        <v/>
      </c>
    </row>
    <row r="46" spans="1:22">
      <c r="A46" s="2"/>
      <c r="B46" s="15"/>
      <c r="I46" s="343"/>
      <c r="J46" s="16">
        <f>Electives!B54</f>
        <v>4</v>
      </c>
      <c r="K46" s="140" t="str">
        <f>Electives!C54</f>
        <v>Do a safety check on your bicycle</v>
      </c>
      <c r="L46" s="16" t="str">
        <f>IF(Electives!H54&lt;&gt;"", Electives!H54, " ")</f>
        <v xml:space="preserve"> </v>
      </c>
      <c r="N46" s="343"/>
      <c r="O46" s="16">
        <f>Electives!B109</f>
        <v>4</v>
      </c>
      <c r="P46" s="110" t="str">
        <f>Electives!C109</f>
        <v>Share a piece of art from your tall tale</v>
      </c>
      <c r="Q46" s="16" t="str">
        <f>IF(Electives!H109&lt;&gt;"", Electives!H109, " ")</f>
        <v xml:space="preserve"> </v>
      </c>
      <c r="S46" s="148">
        <f>'Shooting Sports'!B21</f>
        <v>4</v>
      </c>
      <c r="T46" s="148" t="str">
        <f>'Shooting Sports'!C21</f>
        <v>Properly shoot a bow</v>
      </c>
      <c r="U46" s="148"/>
      <c r="V46" s="148" t="str">
        <f>IF('Shooting Sports'!H21&lt;&gt;"", 'Shooting Sports'!H21, "")</f>
        <v/>
      </c>
    </row>
    <row r="47" spans="1:22">
      <c r="A47" s="2"/>
      <c r="B47" s="15"/>
      <c r="I47" s="343"/>
      <c r="J47" s="16">
        <f>Electives!B55</f>
        <v>5</v>
      </c>
      <c r="K47" s="140" t="str">
        <f>Electives!C55</f>
        <v>Go on a bicycle hike</v>
      </c>
      <c r="L47" s="16" t="str">
        <f>IF(Electives!H55&lt;&gt;"", Electives!H55, " ")</f>
        <v xml:space="preserve"> </v>
      </c>
      <c r="N47" s="343"/>
      <c r="O47" s="16">
        <f>Electives!B110</f>
        <v>5</v>
      </c>
      <c r="P47" s="107" t="str">
        <f>Electives!C110</f>
        <v>Play a game from the past</v>
      </c>
      <c r="Q47" s="16" t="str">
        <f>IF(Electives!H110&lt;&gt;"", Electives!H110, " ")</f>
        <v xml:space="preserve"> </v>
      </c>
      <c r="S47" s="148">
        <f>'Shooting Sports'!B22</f>
        <v>5</v>
      </c>
      <c r="T47" s="148" t="str">
        <f>'Shooting Sports'!C22</f>
        <v>Safely retrieve arrows</v>
      </c>
      <c r="U47" s="148"/>
      <c r="V47" s="148" t="str">
        <f>IF('Shooting Sports'!H22&lt;&gt;"", 'Shooting Sports'!H22, "")</f>
        <v/>
      </c>
    </row>
    <row r="48" spans="1:22" ht="12.75" customHeight="1">
      <c r="I48" s="343"/>
      <c r="J48" s="16">
        <f>Electives!B56</f>
        <v>6</v>
      </c>
      <c r="K48" s="140" t="str">
        <f>Electives!C56</f>
        <v>Discuss two different kinds of bicycles</v>
      </c>
      <c r="L48" s="16" t="str">
        <f>IF(Electives!H56&lt;&gt;"", Electives!H56, " ")</f>
        <v xml:space="preserve"> </v>
      </c>
      <c r="N48" s="343"/>
      <c r="O48" s="16">
        <f>Electives!B111</f>
        <v>6</v>
      </c>
      <c r="P48" s="107" t="str">
        <f>Electives!C111</f>
        <v>Sing two folk songs</v>
      </c>
      <c r="Q48" s="16" t="str">
        <f>IF(Electives!H111&lt;&gt;"", Electives!H111, " ")</f>
        <v xml:space="preserve"> </v>
      </c>
      <c r="S48" s="179"/>
      <c r="T48" s="178" t="str">
        <f>'Shooting Sports'!C24</f>
        <v>Archery: Level 2</v>
      </c>
      <c r="U48" s="179"/>
      <c r="V48" s="179" t="str">
        <f>IF('Shooting Sports'!H24&lt;&gt;"", 'Shooting Sports'!H24, "")</f>
        <v/>
      </c>
    </row>
    <row r="49" spans="2:22" ht="12.75" customHeight="1">
      <c r="B49" s="139"/>
      <c r="I49" s="343"/>
      <c r="J49" s="16">
        <f>Electives!B57</f>
        <v>7</v>
      </c>
      <c r="K49" s="140" t="str">
        <f>Electives!C57</f>
        <v>Share about a famous cyclist</v>
      </c>
      <c r="L49" s="16" t="str">
        <f>IF(Electives!H57&lt;&gt;"", Electives!H57, " ")</f>
        <v xml:space="preserve"> </v>
      </c>
      <c r="N49" s="343"/>
      <c r="O49" s="16">
        <f>Electives!B112</f>
        <v>7</v>
      </c>
      <c r="P49" s="107" t="str">
        <f>Electives!C112</f>
        <v>Visit a historical museum or landmark</v>
      </c>
      <c r="Q49" s="16" t="str">
        <f>IF(Electives!H112&lt;&gt;"", Electives!H112, " ")</f>
        <v xml:space="preserve"> </v>
      </c>
      <c r="S49" s="148">
        <f>'Shooting Sports'!B25</f>
        <v>1</v>
      </c>
      <c r="T49" s="148" t="str">
        <f>'Shooting Sports'!C25</f>
        <v>Earn the Level 1 Emblem for Archery</v>
      </c>
      <c r="U49" s="148"/>
      <c r="V49" s="148" t="str">
        <f>IF('Shooting Sports'!H25&lt;&gt;"", 'Shooting Sports'!H25, "")</f>
        <v/>
      </c>
    </row>
    <row r="50" spans="2:22">
      <c r="B50" s="139"/>
      <c r="D50" s="139"/>
      <c r="E50" s="139"/>
      <c r="G50" s="139"/>
      <c r="I50" s="343"/>
      <c r="J50" s="16">
        <f>Electives!B58</f>
        <v>8</v>
      </c>
      <c r="K50" s="146" t="str">
        <f>Electives!C58</f>
        <v>Visit a police dept to learn about bike laws</v>
      </c>
      <c r="L50" s="16" t="str">
        <f>IF(Electives!H58&lt;&gt;"", Electives!H58, " ")</f>
        <v xml:space="preserve"> </v>
      </c>
      <c r="N50" s="344" t="str">
        <f>Electives!B114</f>
        <v>Tiger Theater</v>
      </c>
      <c r="O50" s="344"/>
      <c r="P50" s="344"/>
      <c r="Q50" s="344"/>
      <c r="S50" s="148" t="str">
        <f>'Shooting Sports'!B26</f>
        <v>S1</v>
      </c>
      <c r="T50" s="148" t="str">
        <f>'Shooting Sports'!C26</f>
        <v>Identify 3 arrow and 3 bow parts</v>
      </c>
      <c r="U50" s="148"/>
      <c r="V50" s="148" t="str">
        <f>IF('Shooting Sports'!H26&lt;&gt;"", 'Shooting Sports'!H26, "")</f>
        <v/>
      </c>
    </row>
    <row r="51" spans="2:22">
      <c r="B51" s="139"/>
      <c r="D51" s="139"/>
      <c r="E51" s="139"/>
      <c r="G51" s="139"/>
      <c r="I51" s="343"/>
      <c r="J51" s="16">
        <f>Electives!B59</f>
        <v>9</v>
      </c>
      <c r="K51" s="140" t="str">
        <f>Electives!C59</f>
        <v>Identify two jobs that use bicycles</v>
      </c>
      <c r="L51" s="16" t="str">
        <f>IF(Electives!H59&lt;&gt;"", Electives!H59, " ")</f>
        <v xml:space="preserve"> </v>
      </c>
      <c r="N51" s="343" t="str">
        <f>Electives!E114</f>
        <v>(do four)</v>
      </c>
      <c r="O51" s="16">
        <f>Electives!B115</f>
        <v>1</v>
      </c>
      <c r="P51" s="107" t="str">
        <f>Electives!C115</f>
        <v>Discuss types of theater</v>
      </c>
      <c r="Q51" s="16" t="str">
        <f>IF(Electives!H115&lt;&gt;"", Electives!H115, " ")</f>
        <v xml:space="preserve"> </v>
      </c>
      <c r="S51" s="148" t="str">
        <f>'Shooting Sports'!B27</f>
        <v>S2</v>
      </c>
      <c r="T51" s="148" t="str">
        <f>'Shooting Sports'!C27</f>
        <v>Loose 3 arrows in 2 volleys</v>
      </c>
      <c r="U51" s="148"/>
      <c r="V51" s="148" t="str">
        <f>IF('Shooting Sports'!H27&lt;&gt;"", 'Shooting Sports'!H27, "")</f>
        <v/>
      </c>
    </row>
    <row r="52" spans="2:22">
      <c r="B52" s="139"/>
      <c r="D52" s="139"/>
      <c r="E52" s="139"/>
      <c r="G52" s="139"/>
      <c r="N52" s="343"/>
      <c r="O52" s="16">
        <f>Electives!B116</f>
        <v>2</v>
      </c>
      <c r="P52" s="107" t="str">
        <f>Electives!C116</f>
        <v>Play a game of one-word charades</v>
      </c>
      <c r="Q52" s="16" t="str">
        <f>IF(Electives!H116&lt;&gt;"", Electives!H116, " ")</f>
        <v xml:space="preserve"> </v>
      </c>
      <c r="S52" s="148" t="str">
        <f>'Shooting Sports'!B28</f>
        <v>S3</v>
      </c>
      <c r="T52" s="148" t="str">
        <f>'Shooting Sports'!C28</f>
        <v>Demonstrate/Explain range commands</v>
      </c>
      <c r="U52" s="148"/>
      <c r="V52" s="148" t="str">
        <f>IF('Shooting Sports'!H28&lt;&gt;"", 'Shooting Sports'!H28, "")</f>
        <v/>
      </c>
    </row>
    <row r="53" spans="2:22" ht="12.75" customHeight="1">
      <c r="B53" s="139"/>
      <c r="D53" s="139"/>
      <c r="E53" s="139"/>
      <c r="G53" s="139"/>
      <c r="N53" s="343"/>
      <c r="O53" s="16">
        <f>Electives!B117</f>
        <v>3</v>
      </c>
      <c r="P53" s="107" t="str">
        <f>Electives!C117</f>
        <v>Make a puppet</v>
      </c>
      <c r="Q53" s="16" t="str">
        <f>IF(Electives!H117&lt;&gt;"", Electives!H117, " ")</f>
        <v xml:space="preserve"> </v>
      </c>
      <c r="S53" s="179"/>
      <c r="T53" s="178" t="str">
        <f>'Shooting Sports'!C30</f>
        <v>Slingshot: Level 1</v>
      </c>
      <c r="U53" s="179"/>
      <c r="V53" s="179" t="str">
        <f>IF('Shooting Sports'!H30&lt;&gt;"", 'Shooting Sports'!H30, "")</f>
        <v/>
      </c>
    </row>
    <row r="54" spans="2:22" ht="13.15" customHeight="1">
      <c r="B54" s="139"/>
      <c r="D54" s="139"/>
      <c r="E54" s="139"/>
      <c r="G54" s="139"/>
      <c r="N54" s="343"/>
      <c r="O54" s="16">
        <f>Electives!B118</f>
        <v>4</v>
      </c>
      <c r="P54" s="107" t="str">
        <f>Electives!C118</f>
        <v>Perform a simple reader's theater</v>
      </c>
      <c r="Q54" s="16" t="str">
        <f>IF(Electives!H118&lt;&gt;"", Electives!H118, " ")</f>
        <v xml:space="preserve"> </v>
      </c>
      <c r="S54" s="148">
        <f>'Shooting Sports'!B31</f>
        <v>1</v>
      </c>
      <c r="T54" s="148" t="str">
        <f>'Shooting Sports'!C31</f>
        <v>Demonstrate good shooting techniques</v>
      </c>
      <c r="U54" s="148"/>
      <c r="V54" s="148" t="str">
        <f>IF('Shooting Sports'!H31&lt;&gt;"", 'Shooting Sports'!H31, "")</f>
        <v/>
      </c>
    </row>
    <row r="55" spans="2:22">
      <c r="B55" s="139"/>
      <c r="D55" s="139"/>
      <c r="E55" s="139"/>
      <c r="G55" s="139"/>
      <c r="N55" s="343"/>
      <c r="O55" s="16">
        <f>Electives!B119</f>
        <v>5</v>
      </c>
      <c r="P55" s="107" t="str">
        <f>Electives!C119</f>
        <v>Watch a play or attend a story time</v>
      </c>
      <c r="Q55" s="16" t="str">
        <f>IF(Electives!H119&lt;&gt;"", Electives!H119, " ")</f>
        <v xml:space="preserve"> </v>
      </c>
      <c r="S55" s="148">
        <f>'Shooting Sports'!B32</f>
        <v>2</v>
      </c>
      <c r="T55" s="148" t="str">
        <f>'Shooting Sports'!C32</f>
        <v>Explain parts of slingshot</v>
      </c>
      <c r="U55" s="148"/>
      <c r="V55" s="148" t="str">
        <f>IF('Shooting Sports'!H32&lt;&gt;"", 'Shooting Sports'!H32, "")</f>
        <v/>
      </c>
    </row>
    <row r="56" spans="2:22">
      <c r="B56" s="139"/>
      <c r="D56" s="139"/>
      <c r="E56" s="139"/>
      <c r="G56" s="139"/>
      <c r="S56" s="148">
        <f>'Shooting Sports'!B33</f>
        <v>3</v>
      </c>
      <c r="T56" s="148" t="str">
        <f>'Shooting Sports'!C33</f>
        <v>Explain types of ammo</v>
      </c>
      <c r="U56" s="148"/>
      <c r="V56" s="148" t="str">
        <f>IF('Shooting Sports'!H33&lt;&gt;"", 'Shooting Sports'!H33, "")</f>
        <v/>
      </c>
    </row>
    <row r="57" spans="2:22" ht="12.75" customHeight="1">
      <c r="B57" s="139"/>
      <c r="D57" s="139"/>
      <c r="E57" s="139"/>
      <c r="G57" s="139"/>
      <c r="S57" s="148">
        <f>'Shooting Sports'!B34</f>
        <v>4</v>
      </c>
      <c r="T57" s="148" t="str">
        <f>'Shooting Sports'!C34</f>
        <v>Explain types of targets</v>
      </c>
      <c r="U57" s="148"/>
      <c r="V57" s="148" t="str">
        <f>IF('Shooting Sports'!H34&lt;&gt;"", 'Shooting Sports'!H34, "")</f>
        <v/>
      </c>
    </row>
    <row r="58" spans="2:22" ht="12.75" customHeight="1">
      <c r="B58" s="139"/>
      <c r="D58" s="139"/>
      <c r="E58" s="139"/>
      <c r="G58" s="139"/>
      <c r="S58" s="179"/>
      <c r="T58" s="178" t="str">
        <f>'Shooting Sports'!C36</f>
        <v>Slingshot: Level 2</v>
      </c>
      <c r="U58" s="179"/>
      <c r="V58" s="179" t="str">
        <f>IF('Shooting Sports'!H36&lt;&gt;"", 'Shooting Sports'!H36, "")</f>
        <v/>
      </c>
    </row>
    <row r="59" spans="2:22">
      <c r="D59" s="139"/>
      <c r="E59" s="139"/>
      <c r="G59" s="139"/>
      <c r="S59" s="148">
        <f>'Shooting Sports'!B37</f>
        <v>1</v>
      </c>
      <c r="T59" s="148" t="str">
        <f>'Shooting Sports'!C37</f>
        <v>Earn the Level 1 Emblem for Slingshot</v>
      </c>
      <c r="U59" s="148"/>
      <c r="V59" s="148" t="str">
        <f>IF('Shooting Sports'!H37&lt;&gt;"", 'Shooting Sports'!H37, "")</f>
        <v/>
      </c>
    </row>
    <row r="60" spans="2:22">
      <c r="S60" s="148" t="str">
        <f>'Shooting Sports'!B38</f>
        <v>S1</v>
      </c>
      <c r="T60" s="148" t="str">
        <f>'Shooting Sports'!C38</f>
        <v>Fire 3 shots in 2 volleys at a target</v>
      </c>
      <c r="U60" s="148"/>
      <c r="V60" s="148" t="str">
        <f>IF('Shooting Sports'!H38&lt;&gt;"", 'Shooting Sports'!H38, "")</f>
        <v/>
      </c>
    </row>
    <row r="61" spans="2:22">
      <c r="S61" s="148" t="str">
        <f>'Shooting Sports'!B39</f>
        <v>S2</v>
      </c>
      <c r="T61" s="148" t="str">
        <f>'Shooting Sports'!C39</f>
        <v>Demonstrate/Explain range commands</v>
      </c>
      <c r="U61" s="148"/>
      <c r="V61" s="148" t="str">
        <f>IF('Shooting Sports'!H39&lt;&gt;"", 'Shooting Sports'!H39, "")</f>
        <v/>
      </c>
    </row>
    <row r="62" spans="2:22">
      <c r="S62" s="148" t="str">
        <f>'Shooting Sports'!B40</f>
        <v>S3</v>
      </c>
      <c r="T62" s="148" t="str">
        <f>'Shooting Sports'!C40</f>
        <v>Shoot with your off hand</v>
      </c>
      <c r="U62" s="148"/>
      <c r="V62" s="148" t="str">
        <f>IF('Shooting Sports'!H40&lt;&gt;"", 'Shooting Sports'!H40, "")</f>
        <v/>
      </c>
    </row>
    <row r="63" spans="2:22" ht="12.75" customHeight="1">
      <c r="B63" s="139"/>
    </row>
    <row r="64" spans="2:22" ht="12.75" customHeight="1">
      <c r="B64" s="139"/>
      <c r="D64" s="139"/>
      <c r="E64" s="139"/>
      <c r="G64" s="139"/>
    </row>
    <row r="65" spans="2:17">
      <c r="D65" s="139"/>
      <c r="E65" s="139"/>
      <c r="G65" s="139"/>
    </row>
    <row r="69" spans="2:17">
      <c r="J69" s="139"/>
      <c r="L69" s="139"/>
      <c r="O69" s="139"/>
      <c r="Q69" s="139"/>
    </row>
    <row r="70" spans="2:17" ht="12.75" customHeight="1">
      <c r="B70" s="139"/>
      <c r="J70" s="139"/>
      <c r="L70" s="139"/>
      <c r="O70" s="139"/>
      <c r="Q70" s="139"/>
    </row>
    <row r="71" spans="2:17" ht="12.75" customHeight="1">
      <c r="B71" s="139"/>
      <c r="D71" s="139"/>
      <c r="E71" s="139"/>
      <c r="G71" s="139"/>
      <c r="J71" s="139"/>
      <c r="L71" s="139"/>
      <c r="O71" s="139"/>
      <c r="Q71" s="139"/>
    </row>
    <row r="72" spans="2:17" ht="12.75" customHeight="1">
      <c r="B72" s="139"/>
      <c r="D72" s="139"/>
      <c r="E72" s="139"/>
      <c r="G72" s="139"/>
    </row>
    <row r="73" spans="2:17">
      <c r="D73" s="139"/>
      <c r="E73" s="139"/>
      <c r="G73" s="139"/>
    </row>
    <row r="76" spans="2:17">
      <c r="J76" s="139"/>
      <c r="L76" s="139"/>
      <c r="O76" s="139"/>
      <c r="Q76" s="139"/>
    </row>
    <row r="77" spans="2:17" ht="13.15" customHeight="1">
      <c r="B77" s="139"/>
    </row>
    <row r="78" spans="2:17">
      <c r="D78" s="139"/>
      <c r="E78" s="139"/>
      <c r="G78" s="139"/>
    </row>
    <row r="80" spans="2:17">
      <c r="J80" s="139"/>
      <c r="L80" s="139"/>
      <c r="O80" s="139"/>
      <c r="Q80" s="139"/>
    </row>
    <row r="81" spans="2:17" ht="12.75" customHeight="1">
      <c r="B81" s="139"/>
      <c r="J81" s="139"/>
      <c r="L81" s="139"/>
      <c r="O81" s="139"/>
      <c r="Q81" s="139"/>
    </row>
    <row r="82" spans="2:17" ht="12.75" customHeight="1">
      <c r="B82" s="139"/>
      <c r="D82" s="139"/>
      <c r="E82" s="139"/>
    </row>
    <row r="83" spans="2:17">
      <c r="D83" s="139"/>
      <c r="E83" s="139"/>
    </row>
    <row r="84" spans="2:17">
      <c r="J84" s="139"/>
      <c r="L84" s="139"/>
      <c r="O84" s="139"/>
      <c r="Q84" s="139"/>
    </row>
    <row r="85" spans="2:17">
      <c r="B85" s="139"/>
      <c r="J85" s="139"/>
      <c r="L85" s="139"/>
      <c r="O85" s="139"/>
      <c r="Q85" s="139"/>
    </row>
    <row r="86" spans="2:17">
      <c r="B86" s="139"/>
      <c r="D86" s="139"/>
      <c r="E86" s="139"/>
      <c r="G86" s="141" t="str">
        <f>IF(Achievements!H91&lt;&gt;"", Achievements!H91, " ")</f>
        <v xml:space="preserve"> </v>
      </c>
      <c r="J86" s="139"/>
      <c r="L86" s="139"/>
      <c r="O86" s="139"/>
      <c r="Q86" s="139"/>
    </row>
    <row r="87" spans="2:17" ht="13.15" customHeight="1">
      <c r="B87" s="139"/>
      <c r="D87" s="139"/>
      <c r="E87" s="139"/>
      <c r="G87" s="141" t="str">
        <f>IF(Achievements!H92&lt;&gt;"", Achievements!H92, " ")</f>
        <v xml:space="preserve"> </v>
      </c>
      <c r="J87" s="139"/>
      <c r="L87" s="139"/>
      <c r="O87" s="139"/>
      <c r="Q87" s="139"/>
    </row>
    <row r="88" spans="2:17" ht="12.75" customHeight="1">
      <c r="B88" s="139"/>
      <c r="D88" s="139"/>
      <c r="E88" s="139"/>
      <c r="J88" s="139"/>
      <c r="L88" s="139"/>
      <c r="O88" s="139"/>
      <c r="Q88" s="139"/>
    </row>
    <row r="89" spans="2:17" ht="12.75" customHeight="1">
      <c r="B89" s="139"/>
      <c r="D89" s="139"/>
      <c r="E89" s="139"/>
    </row>
    <row r="90" spans="2:17">
      <c r="D90" s="139"/>
      <c r="E90" s="139"/>
    </row>
    <row r="93" spans="2:17">
      <c r="J93" s="139"/>
      <c r="L93" s="139"/>
      <c r="O93" s="139"/>
      <c r="Q93" s="139"/>
    </row>
    <row r="94" spans="2:17" ht="13.15" customHeight="1">
      <c r="B94" s="139"/>
    </row>
    <row r="95" spans="2:17">
      <c r="D95" s="139"/>
      <c r="E95" s="139"/>
    </row>
    <row r="101" spans="2:17">
      <c r="J101" s="139"/>
      <c r="L101" s="139"/>
      <c r="O101" s="139"/>
      <c r="Q101" s="139"/>
    </row>
    <row r="102" spans="2:17" ht="13.15" customHeight="1">
      <c r="B102" s="139"/>
    </row>
    <row r="103" spans="2:17">
      <c r="D103" s="139"/>
      <c r="E103" s="139"/>
      <c r="G103" s="139"/>
    </row>
    <row r="106" spans="2:17">
      <c r="J106" s="139"/>
      <c r="K106" s="106"/>
      <c r="L106" s="139"/>
      <c r="O106" s="139"/>
      <c r="Q106" s="139"/>
    </row>
    <row r="107" spans="2:17">
      <c r="B107" s="139"/>
      <c r="J107" s="139"/>
      <c r="K107" s="106"/>
      <c r="L107" s="139"/>
      <c r="O107" s="139"/>
      <c r="Q107" s="139"/>
    </row>
    <row r="108" spans="2:17">
      <c r="B108" s="139"/>
      <c r="D108" s="139"/>
      <c r="E108" s="139"/>
      <c r="G108" s="139"/>
      <c r="J108" s="139"/>
      <c r="K108" s="106"/>
      <c r="L108" s="139"/>
      <c r="O108" s="139"/>
      <c r="Q108" s="139"/>
    </row>
    <row r="109" spans="2:17">
      <c r="B109" s="139"/>
      <c r="D109" s="139"/>
      <c r="E109" s="139"/>
      <c r="G109" s="139"/>
      <c r="J109" s="139"/>
      <c r="K109" s="106"/>
      <c r="L109" s="139"/>
      <c r="O109" s="139"/>
      <c r="Q109" s="139"/>
    </row>
    <row r="110" spans="2:17">
      <c r="B110" s="139"/>
      <c r="D110" s="139"/>
      <c r="E110" s="139"/>
      <c r="G110" s="139"/>
      <c r="J110" s="139"/>
      <c r="K110" s="106"/>
      <c r="L110" s="139"/>
      <c r="O110" s="139"/>
      <c r="Q110" s="139"/>
    </row>
    <row r="111" spans="2:17">
      <c r="B111" s="139"/>
      <c r="D111" s="139"/>
      <c r="E111" s="139"/>
      <c r="G111" s="139"/>
      <c r="J111" s="139"/>
      <c r="K111" s="106"/>
      <c r="L111" s="139"/>
      <c r="O111" s="139"/>
      <c r="Q111" s="139"/>
    </row>
    <row r="112" spans="2:17">
      <c r="B112" s="139"/>
      <c r="D112" s="139"/>
      <c r="E112" s="139"/>
      <c r="G112" s="139"/>
      <c r="J112" s="139"/>
      <c r="K112" s="106"/>
      <c r="L112" s="139"/>
      <c r="O112" s="139"/>
      <c r="Q112" s="139"/>
    </row>
    <row r="113" spans="2:17">
      <c r="B113" s="139"/>
      <c r="D113" s="139"/>
      <c r="E113" s="139"/>
      <c r="G113" s="139"/>
      <c r="J113" s="139"/>
      <c r="K113" s="106"/>
      <c r="L113" s="139"/>
      <c r="O113" s="139"/>
      <c r="Q113" s="139"/>
    </row>
    <row r="114" spans="2:17">
      <c r="B114" s="139"/>
      <c r="D114" s="139"/>
      <c r="E114" s="139"/>
      <c r="G114" s="139"/>
      <c r="J114" s="139"/>
      <c r="K114" s="106"/>
      <c r="L114" s="139"/>
      <c r="O114" s="139"/>
      <c r="Q114" s="139"/>
    </row>
    <row r="115" spans="2:17">
      <c r="B115" s="139"/>
      <c r="D115" s="139"/>
      <c r="E115" s="139"/>
      <c r="G115" s="139"/>
      <c r="J115" s="139"/>
      <c r="K115" s="106"/>
      <c r="L115" s="139"/>
      <c r="O115" s="139"/>
      <c r="Q115" s="139"/>
    </row>
    <row r="116" spans="2:17">
      <c r="B116" s="139"/>
      <c r="D116" s="139"/>
      <c r="E116" s="139"/>
      <c r="G116" s="139"/>
      <c r="J116" s="139"/>
      <c r="K116" s="106"/>
      <c r="L116" s="139"/>
      <c r="O116" s="139"/>
      <c r="Q116" s="139"/>
    </row>
    <row r="117" spans="2:17">
      <c r="B117" s="139"/>
      <c r="D117" s="139"/>
      <c r="E117" s="139"/>
      <c r="G117" s="139"/>
      <c r="J117" s="139"/>
      <c r="K117" s="106"/>
      <c r="L117" s="139"/>
      <c r="O117" s="139"/>
      <c r="Q117" s="139"/>
    </row>
    <row r="118" spans="2:17">
      <c r="B118" s="139"/>
      <c r="D118" s="139"/>
      <c r="E118" s="139"/>
      <c r="G118" s="139"/>
      <c r="J118" s="139"/>
      <c r="K118" s="106"/>
      <c r="L118" s="139"/>
      <c r="O118" s="139"/>
      <c r="Q118" s="139"/>
    </row>
    <row r="119" spans="2:17">
      <c r="B119" s="139"/>
      <c r="D119" s="139"/>
      <c r="E119" s="139"/>
      <c r="G119" s="139"/>
      <c r="J119" s="139"/>
      <c r="K119" s="106"/>
      <c r="L119" s="139"/>
      <c r="O119" s="139"/>
      <c r="Q119" s="139"/>
    </row>
    <row r="120" spans="2:17">
      <c r="B120" s="139"/>
      <c r="D120" s="139"/>
      <c r="E120" s="139"/>
      <c r="G120" s="139"/>
      <c r="J120" s="139"/>
      <c r="K120" s="106"/>
      <c r="L120" s="139"/>
      <c r="O120" s="139"/>
      <c r="Q120" s="139"/>
    </row>
    <row r="121" spans="2:17">
      <c r="B121" s="139"/>
      <c r="D121" s="139"/>
      <c r="E121" s="139"/>
      <c r="G121" s="139"/>
      <c r="J121" s="139"/>
      <c r="K121" s="106"/>
      <c r="L121" s="139"/>
      <c r="O121" s="139"/>
      <c r="Q121" s="139"/>
    </row>
    <row r="122" spans="2:17">
      <c r="B122" s="139"/>
      <c r="D122" s="139"/>
      <c r="E122" s="139"/>
      <c r="G122" s="139"/>
      <c r="J122" s="139"/>
      <c r="K122" s="106"/>
      <c r="L122" s="139"/>
      <c r="O122" s="139"/>
      <c r="Q122" s="139"/>
    </row>
    <row r="123" spans="2:17">
      <c r="B123" s="139"/>
      <c r="D123" s="139"/>
      <c r="E123" s="139"/>
      <c r="G123" s="139"/>
      <c r="J123" s="139"/>
      <c r="K123" s="106"/>
      <c r="L123" s="139"/>
      <c r="O123" s="139"/>
      <c r="Q123" s="139"/>
    </row>
    <row r="124" spans="2:17">
      <c r="B124" s="139"/>
      <c r="D124" s="139"/>
      <c r="E124" s="139"/>
      <c r="G124" s="139"/>
      <c r="J124" s="139"/>
      <c r="K124" s="106"/>
      <c r="L124" s="139"/>
      <c r="O124" s="139"/>
      <c r="Q124" s="139"/>
    </row>
    <row r="125" spans="2:17">
      <c r="B125" s="139"/>
      <c r="D125" s="139"/>
      <c r="E125" s="139"/>
      <c r="G125" s="139"/>
      <c r="J125" s="139"/>
      <c r="K125" s="106"/>
      <c r="L125" s="139"/>
      <c r="O125" s="139"/>
      <c r="Q125" s="139"/>
    </row>
    <row r="126" spans="2:17">
      <c r="B126" s="139"/>
      <c r="D126" s="139"/>
      <c r="E126" s="139"/>
      <c r="G126" s="139"/>
      <c r="J126" s="139"/>
      <c r="K126" s="106"/>
      <c r="L126" s="139"/>
      <c r="O126" s="139"/>
      <c r="Q126" s="139"/>
    </row>
    <row r="127" spans="2:17">
      <c r="B127" s="139"/>
      <c r="D127" s="139"/>
      <c r="E127" s="139"/>
      <c r="G127" s="139"/>
      <c r="J127" s="139"/>
      <c r="K127" s="106"/>
      <c r="L127" s="139"/>
      <c r="O127" s="139"/>
      <c r="Q127" s="139"/>
    </row>
    <row r="128" spans="2:17">
      <c r="B128" s="139"/>
      <c r="D128" s="139"/>
      <c r="E128" s="139"/>
      <c r="G128" s="139"/>
      <c r="J128" s="139"/>
      <c r="K128" s="106"/>
      <c r="L128" s="139"/>
      <c r="O128" s="139"/>
      <c r="Q128" s="139"/>
    </row>
    <row r="129" spans="2:17">
      <c r="B129" s="139"/>
      <c r="D129" s="139"/>
      <c r="E129" s="139"/>
      <c r="G129" s="139"/>
      <c r="J129" s="139"/>
      <c r="K129" s="106"/>
      <c r="L129" s="139"/>
      <c r="O129" s="139"/>
      <c r="Q129" s="139"/>
    </row>
    <row r="130" spans="2:17">
      <c r="B130" s="139"/>
      <c r="D130" s="139"/>
      <c r="E130" s="139"/>
      <c r="G130" s="139"/>
      <c r="J130" s="139"/>
      <c r="K130" s="106"/>
      <c r="L130" s="139"/>
      <c r="O130" s="139"/>
      <c r="Q130" s="139"/>
    </row>
    <row r="131" spans="2:17">
      <c r="B131" s="139"/>
      <c r="D131" s="139"/>
      <c r="E131" s="139"/>
      <c r="G131" s="139"/>
      <c r="J131" s="139"/>
      <c r="K131" s="106"/>
      <c r="L131" s="139"/>
      <c r="O131" s="139"/>
      <c r="Q131" s="139"/>
    </row>
    <row r="132" spans="2:17">
      <c r="B132" s="139"/>
      <c r="D132" s="139"/>
      <c r="E132" s="139"/>
      <c r="G132" s="139"/>
      <c r="J132" s="139"/>
      <c r="K132" s="106"/>
      <c r="L132" s="139"/>
      <c r="O132" s="139"/>
      <c r="Q132" s="139"/>
    </row>
    <row r="133" spans="2:17">
      <c r="B133" s="139"/>
      <c r="D133" s="139"/>
      <c r="E133" s="139"/>
      <c r="G133" s="139"/>
      <c r="J133" s="139"/>
      <c r="K133" s="106"/>
      <c r="L133" s="139"/>
      <c r="O133" s="139"/>
      <c r="Q133" s="139"/>
    </row>
    <row r="134" spans="2:17">
      <c r="B134" s="139"/>
      <c r="D134" s="139"/>
      <c r="E134" s="139"/>
      <c r="G134" s="139"/>
      <c r="J134" s="139"/>
      <c r="K134" s="106"/>
      <c r="L134" s="139"/>
      <c r="O134" s="139"/>
      <c r="Q134" s="139"/>
    </row>
    <row r="135" spans="2:17">
      <c r="B135" s="139"/>
      <c r="D135" s="139"/>
      <c r="E135" s="139"/>
      <c r="G135" s="139"/>
      <c r="J135" s="139"/>
      <c r="K135" s="106"/>
      <c r="L135" s="139"/>
      <c r="O135" s="139"/>
      <c r="Q135" s="139"/>
    </row>
    <row r="136" spans="2:17">
      <c r="B136" s="139"/>
      <c r="D136" s="139"/>
      <c r="E136" s="139"/>
      <c r="G136" s="139"/>
      <c r="J136" s="139"/>
      <c r="K136" s="106"/>
      <c r="L136" s="139"/>
      <c r="O136" s="139"/>
      <c r="Q136" s="139"/>
    </row>
    <row r="137" spans="2:17">
      <c r="B137" s="139"/>
      <c r="D137" s="139"/>
      <c r="E137" s="139"/>
      <c r="G137" s="139"/>
      <c r="J137" s="139"/>
      <c r="K137" s="106"/>
      <c r="L137" s="139"/>
      <c r="O137" s="139"/>
      <c r="Q137" s="139"/>
    </row>
    <row r="138" spans="2:17">
      <c r="B138" s="139"/>
      <c r="D138" s="139"/>
      <c r="E138" s="139"/>
      <c r="G138" s="139"/>
      <c r="J138" s="139"/>
      <c r="K138" s="106"/>
      <c r="L138" s="139"/>
      <c r="O138" s="139"/>
      <c r="Q138" s="139"/>
    </row>
    <row r="139" spans="2:17">
      <c r="B139" s="139"/>
      <c r="D139" s="139"/>
      <c r="E139" s="139"/>
      <c r="G139" s="139"/>
      <c r="J139" s="139"/>
      <c r="K139" s="106"/>
      <c r="L139" s="139"/>
      <c r="O139" s="139"/>
      <c r="Q139" s="139"/>
    </row>
    <row r="140" spans="2:17">
      <c r="B140" s="139"/>
      <c r="D140" s="139"/>
      <c r="E140" s="139"/>
      <c r="G140" s="139"/>
      <c r="J140" s="139"/>
      <c r="K140" s="106"/>
      <c r="L140" s="139"/>
      <c r="O140" s="139"/>
      <c r="Q140" s="139"/>
    </row>
    <row r="141" spans="2:17">
      <c r="B141" s="139"/>
      <c r="D141" s="139"/>
      <c r="E141" s="139"/>
      <c r="G141" s="139"/>
      <c r="J141" s="139"/>
      <c r="K141" s="106"/>
      <c r="L141" s="139"/>
      <c r="O141" s="139"/>
      <c r="Q141" s="139"/>
    </row>
    <row r="142" spans="2:17">
      <c r="B142" s="139"/>
      <c r="D142" s="139"/>
      <c r="E142" s="139"/>
      <c r="G142" s="139"/>
      <c r="J142" s="139"/>
      <c r="K142" s="106"/>
      <c r="L142" s="139"/>
      <c r="O142" s="139"/>
      <c r="Q142" s="139"/>
    </row>
    <row r="143" spans="2:17">
      <c r="B143" s="139"/>
      <c r="D143" s="139"/>
      <c r="E143" s="139"/>
      <c r="G143" s="139"/>
      <c r="J143" s="139"/>
      <c r="K143" s="106"/>
      <c r="L143" s="139"/>
      <c r="O143" s="139"/>
      <c r="Q143" s="139"/>
    </row>
    <row r="144" spans="2:17">
      <c r="B144" s="139"/>
      <c r="D144" s="139"/>
      <c r="E144" s="139"/>
      <c r="G144" s="139"/>
      <c r="J144" s="139"/>
      <c r="K144" s="106"/>
      <c r="L144" s="139"/>
      <c r="O144" s="139"/>
      <c r="Q144" s="139"/>
    </row>
    <row r="145" spans="2:17">
      <c r="B145" s="139"/>
      <c r="D145" s="139"/>
      <c r="E145" s="139"/>
      <c r="G145" s="139"/>
      <c r="J145" s="139"/>
      <c r="K145" s="106"/>
      <c r="L145" s="139"/>
      <c r="O145" s="139"/>
      <c r="Q145" s="139"/>
    </row>
    <row r="146" spans="2:17">
      <c r="B146" s="139"/>
      <c r="D146" s="139"/>
      <c r="E146" s="139"/>
      <c r="G146" s="139"/>
      <c r="J146" s="139"/>
      <c r="K146" s="106"/>
      <c r="L146" s="139"/>
      <c r="O146" s="139"/>
      <c r="Q146" s="139"/>
    </row>
    <row r="147" spans="2:17">
      <c r="B147" s="139"/>
      <c r="D147" s="139"/>
      <c r="E147" s="139"/>
      <c r="G147" s="139"/>
      <c r="J147" s="139"/>
      <c r="K147" s="106"/>
      <c r="L147" s="139"/>
      <c r="O147" s="139"/>
      <c r="Q147" s="139"/>
    </row>
    <row r="148" spans="2:17">
      <c r="B148" s="139"/>
      <c r="D148" s="139"/>
      <c r="E148" s="139"/>
      <c r="G148" s="139"/>
      <c r="J148" s="139"/>
      <c r="K148" s="106"/>
      <c r="L148" s="139"/>
      <c r="O148" s="139"/>
      <c r="Q148" s="139"/>
    </row>
    <row r="149" spans="2:17">
      <c r="B149" s="139"/>
      <c r="D149" s="139"/>
      <c r="E149" s="139"/>
      <c r="G149" s="139"/>
      <c r="J149" s="139"/>
      <c r="K149" s="106"/>
      <c r="L149" s="139"/>
      <c r="O149" s="139"/>
      <c r="Q149" s="139"/>
    </row>
    <row r="150" spans="2:17">
      <c r="B150" s="139"/>
      <c r="D150" s="139"/>
      <c r="E150" s="139"/>
      <c r="G150" s="139"/>
      <c r="J150" s="139"/>
      <c r="K150" s="106"/>
      <c r="L150" s="139"/>
      <c r="O150" s="139"/>
      <c r="Q150" s="139"/>
    </row>
    <row r="151" spans="2:17">
      <c r="B151" s="139"/>
      <c r="D151" s="139"/>
      <c r="E151" s="139"/>
      <c r="G151" s="139"/>
      <c r="J151" s="139"/>
      <c r="K151" s="106"/>
      <c r="L151" s="139"/>
      <c r="O151" s="139"/>
      <c r="Q151" s="139"/>
    </row>
    <row r="152" spans="2:17">
      <c r="B152" s="139"/>
      <c r="D152" s="139"/>
      <c r="E152" s="139"/>
      <c r="G152" s="139"/>
      <c r="J152" s="139"/>
      <c r="K152" s="106"/>
      <c r="L152" s="139"/>
      <c r="O152" s="139"/>
      <c r="Q152" s="139"/>
    </row>
    <row r="153" spans="2:17">
      <c r="B153" s="139"/>
      <c r="D153" s="139"/>
      <c r="E153" s="139"/>
      <c r="G153" s="139"/>
      <c r="J153" s="139"/>
      <c r="K153" s="106"/>
      <c r="L153" s="139"/>
      <c r="O153" s="139"/>
      <c r="Q153" s="139"/>
    </row>
    <row r="154" spans="2:17">
      <c r="B154" s="139"/>
      <c r="D154" s="139"/>
      <c r="E154" s="139"/>
      <c r="G154" s="139"/>
      <c r="J154" s="139"/>
      <c r="K154" s="106"/>
      <c r="L154" s="139"/>
      <c r="O154" s="139"/>
      <c r="Q154" s="139"/>
    </row>
    <row r="155" spans="2:17">
      <c r="B155" s="139"/>
      <c r="D155" s="139"/>
      <c r="E155" s="139"/>
      <c r="G155" s="139"/>
      <c r="J155" s="139"/>
      <c r="K155" s="106"/>
      <c r="L155" s="139"/>
      <c r="O155" s="139"/>
      <c r="Q155" s="139"/>
    </row>
    <row r="156" spans="2:17">
      <c r="B156" s="139"/>
      <c r="D156" s="139"/>
      <c r="E156" s="139"/>
      <c r="G156" s="139"/>
      <c r="J156" s="139"/>
      <c r="K156" s="106"/>
      <c r="L156" s="139"/>
      <c r="O156" s="139"/>
      <c r="Q156" s="139"/>
    </row>
    <row r="157" spans="2:17">
      <c r="B157" s="139"/>
      <c r="D157" s="139"/>
      <c r="E157" s="139"/>
      <c r="G157" s="139"/>
      <c r="J157" s="139"/>
      <c r="K157" s="106"/>
      <c r="L157" s="139"/>
      <c r="O157" s="139"/>
      <c r="Q157" s="139"/>
    </row>
    <row r="158" spans="2:17">
      <c r="B158" s="139"/>
      <c r="D158" s="139"/>
      <c r="E158" s="139"/>
      <c r="G158" s="139"/>
      <c r="J158" s="139"/>
      <c r="K158" s="106"/>
      <c r="L158" s="139"/>
      <c r="O158" s="139"/>
      <c r="Q158" s="139"/>
    </row>
    <row r="159" spans="2:17">
      <c r="B159" s="139"/>
      <c r="D159" s="139"/>
      <c r="E159" s="139"/>
      <c r="G159" s="139"/>
      <c r="J159" s="139"/>
      <c r="K159" s="106"/>
      <c r="L159" s="139"/>
      <c r="O159" s="139"/>
      <c r="Q159" s="139"/>
    </row>
    <row r="160" spans="2:17">
      <c r="B160" s="139"/>
      <c r="D160" s="139"/>
      <c r="E160" s="139"/>
      <c r="G160" s="139"/>
      <c r="J160" s="139"/>
      <c r="K160" s="106"/>
      <c r="L160" s="139"/>
      <c r="O160" s="139"/>
      <c r="Q160" s="139"/>
    </row>
    <row r="161" spans="2:17">
      <c r="B161" s="139"/>
      <c r="D161" s="139"/>
      <c r="E161" s="139"/>
      <c r="G161" s="139"/>
      <c r="J161" s="139"/>
      <c r="K161" s="106"/>
      <c r="L161" s="139"/>
      <c r="O161" s="139"/>
      <c r="Q161" s="139"/>
    </row>
    <row r="162" spans="2:17">
      <c r="B162" s="139"/>
      <c r="D162" s="139"/>
      <c r="E162" s="139"/>
      <c r="G162" s="139"/>
      <c r="J162" s="139"/>
      <c r="K162" s="106"/>
      <c r="L162" s="139"/>
      <c r="O162" s="139"/>
      <c r="Q162" s="139"/>
    </row>
    <row r="163" spans="2:17">
      <c r="B163" s="139"/>
      <c r="D163" s="139"/>
      <c r="E163" s="139"/>
      <c r="G163" s="139"/>
      <c r="J163" s="139"/>
      <c r="K163" s="106"/>
      <c r="L163" s="139"/>
      <c r="O163" s="139"/>
      <c r="Q163" s="139"/>
    </row>
    <row r="164" spans="2:17">
      <c r="B164" s="139"/>
      <c r="D164" s="139"/>
      <c r="E164" s="139"/>
      <c r="G164" s="139"/>
      <c r="J164" s="139"/>
      <c r="K164" s="106"/>
      <c r="L164" s="139"/>
      <c r="O164" s="139"/>
      <c r="Q164" s="139"/>
    </row>
    <row r="165" spans="2:17">
      <c r="B165" s="139"/>
      <c r="D165" s="139"/>
      <c r="E165" s="139"/>
      <c r="G165" s="139"/>
      <c r="J165" s="139"/>
      <c r="K165" s="106"/>
      <c r="L165" s="139"/>
      <c r="O165" s="139"/>
      <c r="Q165" s="139"/>
    </row>
    <row r="166" spans="2:17">
      <c r="B166" s="139"/>
      <c r="D166" s="139"/>
      <c r="E166" s="139"/>
      <c r="G166" s="139"/>
      <c r="J166" s="139"/>
      <c r="K166" s="106"/>
      <c r="L166" s="139"/>
      <c r="O166" s="139"/>
      <c r="Q166" s="139"/>
    </row>
    <row r="167" spans="2:17">
      <c r="B167" s="139"/>
      <c r="D167" s="139"/>
      <c r="E167" s="139"/>
      <c r="G167" s="139"/>
      <c r="J167" s="139"/>
      <c r="K167" s="106"/>
      <c r="L167" s="139"/>
      <c r="O167" s="139"/>
      <c r="Q167" s="139"/>
    </row>
    <row r="168" spans="2:17">
      <c r="B168" s="139"/>
      <c r="D168" s="139"/>
      <c r="E168" s="139"/>
      <c r="G168" s="139"/>
      <c r="J168" s="139"/>
      <c r="K168" s="106"/>
      <c r="L168" s="139"/>
      <c r="O168" s="139"/>
      <c r="Q168" s="139"/>
    </row>
    <row r="169" spans="2:17">
      <c r="B169" s="139"/>
      <c r="D169" s="139"/>
      <c r="E169" s="139"/>
      <c r="G169" s="139"/>
      <c r="J169" s="139"/>
      <c r="K169" s="106"/>
      <c r="L169" s="139"/>
      <c r="O169" s="139"/>
      <c r="Q169" s="139"/>
    </row>
    <row r="170" spans="2:17">
      <c r="B170" s="139"/>
      <c r="D170" s="139"/>
      <c r="E170" s="139"/>
      <c r="G170" s="139"/>
      <c r="J170" s="139"/>
      <c r="K170" s="106"/>
      <c r="L170" s="139"/>
      <c r="O170" s="139"/>
      <c r="Q170" s="139"/>
    </row>
    <row r="171" spans="2:17">
      <c r="B171" s="139"/>
      <c r="D171" s="139"/>
      <c r="E171" s="139"/>
      <c r="G171" s="139"/>
      <c r="J171" s="139"/>
      <c r="K171" s="106"/>
      <c r="L171" s="139"/>
      <c r="O171" s="139"/>
      <c r="Q171" s="139"/>
    </row>
    <row r="172" spans="2:17">
      <c r="B172" s="139"/>
      <c r="D172" s="139"/>
      <c r="E172" s="139"/>
      <c r="G172" s="139"/>
      <c r="J172" s="139"/>
      <c r="K172" s="106"/>
      <c r="L172" s="139"/>
      <c r="O172" s="139"/>
      <c r="Q172" s="139"/>
    </row>
    <row r="173" spans="2:17">
      <c r="B173" s="139"/>
      <c r="D173" s="139"/>
      <c r="E173" s="139"/>
      <c r="G173" s="139"/>
      <c r="J173" s="139"/>
      <c r="K173" s="106"/>
      <c r="L173" s="139"/>
      <c r="O173" s="139"/>
      <c r="Q173" s="139"/>
    </row>
    <row r="174" spans="2:17">
      <c r="B174" s="139"/>
      <c r="D174" s="139"/>
      <c r="E174" s="139"/>
      <c r="G174" s="139"/>
      <c r="J174" s="139"/>
      <c r="K174" s="106"/>
      <c r="L174" s="139"/>
      <c r="O174" s="139"/>
      <c r="Q174" s="139"/>
    </row>
    <row r="175" spans="2:17">
      <c r="B175" s="139"/>
      <c r="D175" s="139"/>
      <c r="E175" s="139"/>
      <c r="G175" s="139"/>
      <c r="J175" s="139"/>
      <c r="K175" s="106"/>
      <c r="L175" s="139"/>
      <c r="O175" s="139"/>
      <c r="Q175" s="139"/>
    </row>
    <row r="176" spans="2:17">
      <c r="B176" s="139"/>
      <c r="D176" s="139"/>
      <c r="E176" s="139"/>
      <c r="G176" s="139"/>
      <c r="J176" s="139"/>
      <c r="K176" s="106"/>
      <c r="L176" s="139"/>
      <c r="O176" s="139"/>
      <c r="Q176" s="139"/>
    </row>
    <row r="177" spans="2:17">
      <c r="B177" s="139"/>
      <c r="D177" s="139"/>
      <c r="E177" s="139"/>
      <c r="G177" s="139"/>
      <c r="J177" s="139"/>
      <c r="K177" s="106"/>
      <c r="L177" s="139"/>
      <c r="O177" s="139"/>
      <c r="Q177" s="139"/>
    </row>
    <row r="178" spans="2:17">
      <c r="B178" s="139"/>
      <c r="D178" s="139"/>
      <c r="E178" s="139"/>
      <c r="G178" s="139"/>
      <c r="J178" s="139"/>
      <c r="K178" s="106"/>
      <c r="L178" s="139"/>
      <c r="O178" s="139"/>
      <c r="Q178" s="139"/>
    </row>
    <row r="179" spans="2:17">
      <c r="B179" s="139"/>
      <c r="D179" s="139"/>
      <c r="E179" s="139"/>
      <c r="G179" s="139"/>
      <c r="J179" s="139"/>
      <c r="K179" s="106"/>
      <c r="L179" s="139"/>
      <c r="O179" s="139"/>
      <c r="Q179" s="139"/>
    </row>
    <row r="180" spans="2:17">
      <c r="B180" s="139"/>
      <c r="D180" s="139"/>
      <c r="E180" s="139"/>
      <c r="G180" s="139"/>
      <c r="J180" s="139"/>
      <c r="K180" s="106"/>
      <c r="L180" s="139"/>
      <c r="O180" s="139"/>
      <c r="Q180" s="139"/>
    </row>
    <row r="181" spans="2:17">
      <c r="B181" s="139"/>
      <c r="D181" s="139"/>
      <c r="E181" s="139"/>
      <c r="G181" s="139"/>
      <c r="J181" s="139"/>
      <c r="K181" s="106"/>
      <c r="L181" s="139"/>
      <c r="O181" s="139"/>
      <c r="Q181" s="139"/>
    </row>
    <row r="182" spans="2:17">
      <c r="B182" s="139"/>
      <c r="D182" s="139"/>
      <c r="E182" s="139"/>
      <c r="G182" s="139"/>
      <c r="J182" s="139"/>
      <c r="K182" s="106"/>
      <c r="L182" s="139"/>
      <c r="O182" s="139"/>
      <c r="Q182" s="139"/>
    </row>
    <row r="183" spans="2:17">
      <c r="B183" s="139"/>
      <c r="D183" s="139"/>
      <c r="E183" s="139"/>
      <c r="G183" s="139"/>
      <c r="J183" s="139"/>
      <c r="K183" s="106"/>
      <c r="L183" s="139"/>
      <c r="O183" s="139"/>
      <c r="Q183" s="139"/>
    </row>
    <row r="184" spans="2:17">
      <c r="B184" s="139"/>
      <c r="D184" s="139"/>
      <c r="E184" s="139"/>
      <c r="G184" s="139"/>
      <c r="J184" s="139"/>
      <c r="K184" s="106"/>
      <c r="L184" s="139"/>
      <c r="O184" s="139"/>
      <c r="Q184" s="139"/>
    </row>
    <row r="185" spans="2:17">
      <c r="B185" s="139"/>
      <c r="D185" s="139"/>
      <c r="E185" s="139"/>
      <c r="G185" s="139"/>
      <c r="J185" s="139"/>
      <c r="K185" s="106"/>
      <c r="L185" s="139"/>
      <c r="O185" s="139"/>
      <c r="Q185" s="139"/>
    </row>
    <row r="186" spans="2:17">
      <c r="B186" s="139"/>
      <c r="D186" s="139"/>
      <c r="E186" s="139"/>
      <c r="G186" s="139"/>
      <c r="J186" s="139"/>
      <c r="K186" s="106"/>
      <c r="L186" s="139"/>
      <c r="O186" s="139"/>
      <c r="Q186" s="139"/>
    </row>
    <row r="187" spans="2:17">
      <c r="B187" s="139"/>
      <c r="D187" s="139"/>
      <c r="E187" s="139"/>
      <c r="G187" s="139"/>
      <c r="J187" s="139"/>
      <c r="K187" s="106"/>
      <c r="L187" s="139"/>
      <c r="O187" s="139"/>
      <c r="Q187" s="139"/>
    </row>
    <row r="188" spans="2:17">
      <c r="B188" s="139"/>
      <c r="D188" s="139"/>
      <c r="E188" s="139"/>
      <c r="G188" s="139"/>
      <c r="J188" s="139"/>
      <c r="K188" s="106"/>
      <c r="L188" s="139"/>
      <c r="O188" s="139"/>
      <c r="Q188" s="139"/>
    </row>
    <row r="189" spans="2:17">
      <c r="B189" s="139"/>
      <c r="D189" s="139"/>
      <c r="E189" s="139"/>
      <c r="G189" s="139"/>
      <c r="J189" s="139"/>
      <c r="K189" s="106"/>
      <c r="L189" s="139"/>
      <c r="O189" s="139"/>
      <c r="Q189" s="139"/>
    </row>
    <row r="190" spans="2:17">
      <c r="B190" s="139"/>
      <c r="D190" s="139"/>
      <c r="E190" s="139"/>
      <c r="G190" s="139"/>
      <c r="J190" s="139"/>
      <c r="K190" s="106"/>
      <c r="L190" s="139"/>
      <c r="O190" s="139"/>
      <c r="Q190" s="139"/>
    </row>
    <row r="191" spans="2:17">
      <c r="B191" s="139"/>
      <c r="D191" s="139"/>
      <c r="E191" s="139"/>
      <c r="G191" s="139"/>
      <c r="J191" s="139"/>
      <c r="K191" s="106"/>
      <c r="L191" s="139"/>
      <c r="O191" s="139"/>
      <c r="Q191" s="139"/>
    </row>
    <row r="192" spans="2:17">
      <c r="B192" s="139"/>
      <c r="D192" s="139"/>
      <c r="E192" s="139"/>
      <c r="G192" s="139"/>
      <c r="J192" s="139"/>
      <c r="K192" s="106"/>
      <c r="L192" s="139"/>
      <c r="O192" s="139"/>
      <c r="Q192" s="139"/>
    </row>
    <row r="193" spans="2:17">
      <c r="B193" s="139"/>
      <c r="D193" s="139"/>
      <c r="E193" s="139"/>
      <c r="G193" s="139"/>
      <c r="J193" s="139"/>
      <c r="K193" s="106"/>
      <c r="L193" s="139"/>
      <c r="O193" s="139"/>
      <c r="Q193" s="139"/>
    </row>
    <row r="194" spans="2:17">
      <c r="B194" s="139"/>
      <c r="D194" s="139"/>
      <c r="E194" s="139"/>
      <c r="G194" s="139"/>
      <c r="J194" s="139"/>
      <c r="K194" s="106"/>
      <c r="L194" s="139"/>
      <c r="O194" s="139"/>
      <c r="Q194" s="139"/>
    </row>
    <row r="195" spans="2:17">
      <c r="B195" s="139"/>
      <c r="D195" s="139"/>
      <c r="E195" s="139"/>
      <c r="G195" s="139"/>
      <c r="J195" s="139"/>
      <c r="K195" s="106"/>
      <c r="L195" s="139"/>
      <c r="O195" s="139"/>
      <c r="Q195" s="139"/>
    </row>
    <row r="196" spans="2:17">
      <c r="B196" s="139"/>
      <c r="D196" s="139"/>
      <c r="E196" s="139"/>
      <c r="G196" s="139"/>
      <c r="J196" s="139"/>
      <c r="K196" s="106"/>
      <c r="L196" s="139"/>
      <c r="O196" s="139"/>
      <c r="Q196" s="139"/>
    </row>
    <row r="197" spans="2:17">
      <c r="B197" s="139"/>
      <c r="D197" s="139"/>
      <c r="E197" s="139"/>
      <c r="G197" s="139"/>
      <c r="J197" s="139"/>
      <c r="K197" s="106"/>
      <c r="L197" s="139"/>
      <c r="O197" s="139"/>
      <c r="Q197" s="139"/>
    </row>
    <row r="198" spans="2:17">
      <c r="B198" s="139"/>
      <c r="D198" s="139"/>
      <c r="E198" s="139"/>
      <c r="G198" s="139"/>
      <c r="J198" s="139"/>
      <c r="K198" s="106"/>
      <c r="L198" s="139"/>
      <c r="O198" s="139"/>
      <c r="Q198" s="139"/>
    </row>
    <row r="199" spans="2:17">
      <c r="B199" s="139"/>
      <c r="D199" s="139"/>
      <c r="E199" s="139"/>
      <c r="G199" s="139"/>
      <c r="J199" s="139"/>
      <c r="K199" s="106"/>
      <c r="L199" s="139"/>
      <c r="O199" s="139"/>
      <c r="Q199" s="139"/>
    </row>
    <row r="200" spans="2:17">
      <c r="B200" s="139"/>
      <c r="D200" s="139"/>
      <c r="E200" s="139"/>
      <c r="G200" s="139"/>
      <c r="J200" s="139"/>
      <c r="K200" s="106"/>
      <c r="L200" s="139"/>
      <c r="O200" s="139"/>
      <c r="Q200" s="139"/>
    </row>
    <row r="201" spans="2:17">
      <c r="B201" s="139"/>
      <c r="D201" s="139"/>
      <c r="E201" s="139"/>
      <c r="G201" s="139"/>
      <c r="J201" s="139"/>
      <c r="K201" s="106"/>
      <c r="L201" s="139"/>
      <c r="O201" s="139"/>
      <c r="Q201" s="139"/>
    </row>
    <row r="202" spans="2:17">
      <c r="B202" s="139"/>
      <c r="D202" s="139"/>
      <c r="E202" s="139"/>
      <c r="G202" s="139"/>
      <c r="J202" s="139"/>
      <c r="K202" s="106"/>
      <c r="L202" s="139"/>
      <c r="O202" s="139"/>
      <c r="Q202" s="139"/>
    </row>
    <row r="203" spans="2:17">
      <c r="B203" s="139"/>
      <c r="D203" s="139"/>
      <c r="E203" s="139"/>
      <c r="G203" s="139"/>
      <c r="J203" s="139"/>
      <c r="K203" s="106"/>
      <c r="L203" s="139"/>
      <c r="O203" s="139"/>
      <c r="Q203" s="139"/>
    </row>
    <row r="204" spans="2:17">
      <c r="B204" s="139"/>
      <c r="D204" s="139"/>
      <c r="E204" s="139"/>
      <c r="G204" s="139"/>
      <c r="J204" s="139"/>
      <c r="K204" s="106"/>
      <c r="L204" s="139"/>
      <c r="O204" s="139"/>
      <c r="Q204" s="139"/>
    </row>
    <row r="205" spans="2:17">
      <c r="B205" s="139"/>
      <c r="D205" s="139"/>
      <c r="E205" s="139"/>
      <c r="G205" s="139"/>
      <c r="J205" s="139"/>
      <c r="K205" s="106"/>
      <c r="L205" s="139"/>
      <c r="O205" s="139"/>
      <c r="Q205" s="139"/>
    </row>
    <row r="206" spans="2:17">
      <c r="B206" s="139"/>
      <c r="D206" s="139"/>
      <c r="E206" s="139"/>
      <c r="G206" s="139"/>
      <c r="J206" s="139"/>
      <c r="K206" s="106"/>
      <c r="L206" s="139"/>
      <c r="O206" s="139"/>
      <c r="Q206" s="139"/>
    </row>
    <row r="207" spans="2:17">
      <c r="B207" s="139"/>
      <c r="D207" s="139"/>
      <c r="E207" s="139"/>
      <c r="G207" s="139"/>
      <c r="J207" s="139"/>
      <c r="K207" s="106"/>
      <c r="L207" s="139"/>
      <c r="O207" s="139"/>
      <c r="Q207" s="139"/>
    </row>
    <row r="208" spans="2:17">
      <c r="B208" s="139"/>
      <c r="D208" s="139"/>
      <c r="E208" s="139"/>
      <c r="G208" s="139"/>
      <c r="J208" s="139"/>
      <c r="K208" s="106"/>
      <c r="L208" s="139"/>
      <c r="O208" s="139"/>
      <c r="Q208" s="139"/>
    </row>
    <row r="209" spans="2:17">
      <c r="B209" s="139"/>
      <c r="D209" s="139"/>
      <c r="E209" s="139"/>
      <c r="G209" s="139"/>
      <c r="J209" s="139"/>
      <c r="K209" s="106"/>
      <c r="L209" s="139"/>
      <c r="O209" s="139"/>
      <c r="Q209" s="139"/>
    </row>
    <row r="210" spans="2:17">
      <c r="B210" s="139"/>
      <c r="D210" s="139"/>
      <c r="E210" s="139"/>
      <c r="G210" s="139"/>
      <c r="J210" s="139"/>
      <c r="K210" s="106"/>
      <c r="L210" s="139"/>
      <c r="O210" s="139"/>
      <c r="Q210" s="139"/>
    </row>
    <row r="211" spans="2:17">
      <c r="B211" s="139"/>
      <c r="D211" s="139"/>
      <c r="E211" s="139"/>
      <c r="G211" s="139"/>
      <c r="J211" s="139"/>
      <c r="K211" s="106"/>
      <c r="L211" s="139"/>
      <c r="O211" s="139"/>
      <c r="Q211" s="139"/>
    </row>
    <row r="212" spans="2:17">
      <c r="B212" s="139"/>
      <c r="D212" s="139"/>
      <c r="E212" s="139"/>
      <c r="G212" s="139"/>
      <c r="J212" s="139"/>
      <c r="K212" s="106"/>
      <c r="L212" s="139"/>
      <c r="O212" s="139"/>
      <c r="Q212" s="139"/>
    </row>
    <row r="213" spans="2:17">
      <c r="B213" s="139"/>
      <c r="D213" s="139"/>
      <c r="E213" s="139"/>
      <c r="G213" s="139"/>
      <c r="J213" s="139"/>
      <c r="K213" s="106"/>
      <c r="L213" s="139"/>
      <c r="O213" s="139"/>
      <c r="Q213" s="139"/>
    </row>
    <row r="214" spans="2:17">
      <c r="B214" s="139"/>
      <c r="D214" s="139"/>
      <c r="E214" s="139"/>
      <c r="G214" s="139"/>
      <c r="J214" s="139"/>
      <c r="K214" s="106"/>
      <c r="L214" s="139"/>
      <c r="O214" s="139"/>
      <c r="Q214" s="139"/>
    </row>
    <row r="215" spans="2:17">
      <c r="B215" s="139"/>
      <c r="D215" s="139"/>
      <c r="E215" s="139"/>
      <c r="G215" s="139"/>
      <c r="J215" s="139"/>
      <c r="K215" s="106"/>
      <c r="L215" s="139"/>
      <c r="O215" s="139"/>
      <c r="Q215" s="139"/>
    </row>
    <row r="216" spans="2:17">
      <c r="B216" s="139"/>
      <c r="D216" s="139"/>
      <c r="E216" s="139"/>
      <c r="G216" s="139"/>
      <c r="J216" s="139"/>
      <c r="K216" s="106"/>
      <c r="L216" s="139"/>
      <c r="O216" s="139"/>
      <c r="Q216" s="139"/>
    </row>
    <row r="217" spans="2:17">
      <c r="B217" s="139"/>
      <c r="D217" s="139"/>
      <c r="E217" s="139"/>
      <c r="G217" s="139"/>
      <c r="J217" s="139"/>
      <c r="K217" s="106"/>
      <c r="L217" s="139"/>
      <c r="O217" s="139"/>
      <c r="Q217" s="139"/>
    </row>
    <row r="218" spans="2:17">
      <c r="B218" s="139"/>
      <c r="D218" s="139"/>
      <c r="E218" s="139"/>
      <c r="G218" s="139"/>
      <c r="J218" s="139"/>
      <c r="K218" s="106"/>
      <c r="L218" s="139"/>
      <c r="O218" s="139"/>
      <c r="Q218" s="139"/>
    </row>
    <row r="219" spans="2:17">
      <c r="B219" s="139"/>
      <c r="D219" s="139"/>
      <c r="E219" s="139"/>
      <c r="G219" s="139"/>
      <c r="J219" s="139"/>
      <c r="K219" s="106"/>
      <c r="L219" s="139"/>
      <c r="O219" s="139"/>
      <c r="Q219" s="139"/>
    </row>
    <row r="220" spans="2:17">
      <c r="B220" s="139"/>
      <c r="D220" s="139"/>
      <c r="E220" s="139"/>
      <c r="G220" s="139"/>
      <c r="J220" s="139"/>
      <c r="K220" s="106"/>
      <c r="L220" s="139"/>
      <c r="O220" s="139"/>
      <c r="Q220" s="139"/>
    </row>
    <row r="221" spans="2:17">
      <c r="B221" s="139"/>
      <c r="D221" s="139"/>
      <c r="E221" s="139"/>
      <c r="G221" s="139"/>
      <c r="J221" s="139"/>
      <c r="K221" s="106"/>
      <c r="L221" s="139"/>
      <c r="O221" s="139"/>
      <c r="Q221" s="139"/>
    </row>
    <row r="222" spans="2:17">
      <c r="B222" s="139"/>
      <c r="D222" s="139"/>
      <c r="E222" s="139"/>
      <c r="G222" s="139"/>
      <c r="J222" s="139"/>
      <c r="K222" s="106"/>
      <c r="L222" s="139"/>
      <c r="O222" s="139"/>
      <c r="Q222" s="139"/>
    </row>
    <row r="223" spans="2:17">
      <c r="B223" s="139"/>
      <c r="D223" s="139"/>
      <c r="E223" s="139"/>
      <c r="G223" s="139"/>
      <c r="J223" s="139"/>
      <c r="K223" s="106"/>
      <c r="L223" s="139"/>
      <c r="O223" s="139"/>
      <c r="Q223" s="139"/>
    </row>
    <row r="224" spans="2:17">
      <c r="B224" s="139"/>
      <c r="D224" s="139"/>
      <c r="E224" s="139"/>
      <c r="G224" s="139"/>
      <c r="J224" s="139"/>
      <c r="K224" s="106"/>
      <c r="L224" s="139"/>
      <c r="O224" s="139"/>
      <c r="Q224" s="139"/>
    </row>
    <row r="225" spans="2:17">
      <c r="B225" s="139"/>
      <c r="D225" s="139"/>
      <c r="E225" s="139"/>
      <c r="G225" s="139"/>
      <c r="J225" s="139"/>
      <c r="K225" s="106"/>
      <c r="L225" s="139"/>
      <c r="O225" s="139"/>
      <c r="Q225" s="139"/>
    </row>
    <row r="226" spans="2:17">
      <c r="B226" s="139"/>
      <c r="D226" s="139"/>
      <c r="E226" s="139"/>
      <c r="G226" s="139"/>
      <c r="J226" s="139"/>
      <c r="K226" s="106"/>
      <c r="L226" s="139"/>
      <c r="O226" s="139"/>
      <c r="Q226" s="139"/>
    </row>
    <row r="227" spans="2:17">
      <c r="B227" s="139"/>
      <c r="D227" s="139"/>
      <c r="E227" s="139"/>
      <c r="G227" s="139"/>
      <c r="J227" s="139"/>
      <c r="K227" s="106"/>
      <c r="L227" s="139"/>
      <c r="O227" s="139"/>
      <c r="Q227" s="139"/>
    </row>
    <row r="228" spans="2:17">
      <c r="B228" s="139"/>
      <c r="D228" s="139"/>
      <c r="E228" s="139"/>
      <c r="G228" s="139"/>
      <c r="J228" s="139"/>
      <c r="K228" s="106"/>
      <c r="L228" s="139"/>
      <c r="O228" s="139"/>
      <c r="Q228" s="139"/>
    </row>
    <row r="229" spans="2:17">
      <c r="B229" s="139"/>
      <c r="D229" s="139"/>
      <c r="E229" s="139"/>
      <c r="G229" s="139"/>
      <c r="J229" s="139"/>
      <c r="K229" s="106"/>
      <c r="L229" s="139"/>
      <c r="O229" s="139"/>
      <c r="Q229" s="139"/>
    </row>
    <row r="230" spans="2:17">
      <c r="B230" s="139"/>
      <c r="D230" s="139"/>
      <c r="E230" s="139"/>
      <c r="G230" s="139"/>
      <c r="J230" s="139"/>
      <c r="K230" s="106"/>
      <c r="L230" s="139"/>
      <c r="O230" s="139"/>
      <c r="Q230" s="139"/>
    </row>
    <row r="231" spans="2:17">
      <c r="B231" s="139"/>
      <c r="D231" s="139"/>
      <c r="E231" s="139"/>
      <c r="G231" s="139"/>
      <c r="J231" s="139"/>
      <c r="K231" s="106"/>
      <c r="L231" s="139"/>
      <c r="O231" s="139"/>
      <c r="Q231" s="139"/>
    </row>
    <row r="232" spans="2:17">
      <c r="B232" s="139"/>
      <c r="D232" s="139"/>
      <c r="E232" s="139"/>
      <c r="G232" s="139"/>
      <c r="J232" s="139"/>
      <c r="K232" s="106"/>
      <c r="L232" s="139"/>
      <c r="O232" s="139"/>
      <c r="Q232" s="139"/>
    </row>
    <row r="233" spans="2:17">
      <c r="B233" s="139"/>
      <c r="D233" s="139"/>
      <c r="E233" s="139"/>
      <c r="G233" s="139"/>
      <c r="J233" s="139"/>
      <c r="K233" s="106"/>
      <c r="L233" s="139"/>
      <c r="O233" s="139"/>
      <c r="Q233" s="139"/>
    </row>
    <row r="234" spans="2:17">
      <c r="B234" s="139"/>
      <c r="D234" s="139"/>
      <c r="E234" s="139"/>
      <c r="G234" s="139"/>
      <c r="J234" s="139"/>
      <c r="K234" s="106"/>
      <c r="L234" s="139"/>
      <c r="O234" s="139"/>
      <c r="Q234" s="139"/>
    </row>
    <row r="235" spans="2:17">
      <c r="B235" s="139"/>
      <c r="D235" s="139"/>
      <c r="E235" s="139"/>
      <c r="G235" s="139"/>
      <c r="J235" s="139"/>
      <c r="K235" s="106"/>
      <c r="L235" s="139"/>
      <c r="O235" s="139"/>
      <c r="Q235" s="139"/>
    </row>
    <row r="236" spans="2:17">
      <c r="B236" s="139"/>
      <c r="D236" s="139"/>
      <c r="E236" s="139"/>
      <c r="G236" s="139"/>
      <c r="J236" s="139"/>
      <c r="K236" s="106"/>
      <c r="L236" s="139"/>
      <c r="O236" s="139"/>
      <c r="Q236" s="139"/>
    </row>
    <row r="237" spans="2:17">
      <c r="B237" s="139"/>
      <c r="D237" s="139"/>
      <c r="E237" s="139"/>
      <c r="G237" s="139"/>
      <c r="J237" s="139"/>
      <c r="K237" s="106"/>
      <c r="L237" s="139"/>
      <c r="O237" s="139"/>
      <c r="Q237" s="139"/>
    </row>
    <row r="238" spans="2:17">
      <c r="B238" s="139"/>
      <c r="D238" s="139"/>
      <c r="E238" s="139"/>
      <c r="G238" s="139"/>
      <c r="J238" s="139"/>
      <c r="K238" s="106"/>
      <c r="L238" s="139"/>
      <c r="O238" s="139"/>
      <c r="Q238" s="139"/>
    </row>
    <row r="239" spans="2:17">
      <c r="B239" s="139"/>
      <c r="D239" s="139"/>
      <c r="E239" s="139"/>
      <c r="G239" s="139"/>
      <c r="J239" s="139"/>
      <c r="K239" s="106"/>
      <c r="L239" s="139"/>
      <c r="O239" s="139"/>
      <c r="Q239" s="139"/>
    </row>
    <row r="240" spans="2:17">
      <c r="B240" s="139"/>
      <c r="D240" s="139"/>
      <c r="E240" s="139"/>
      <c r="G240" s="139"/>
      <c r="J240" s="139"/>
      <c r="K240" s="106"/>
      <c r="L240" s="139"/>
      <c r="O240" s="139"/>
      <c r="Q240" s="139"/>
    </row>
    <row r="241" spans="2:17">
      <c r="B241" s="139"/>
      <c r="D241" s="139"/>
      <c r="E241" s="139"/>
      <c r="G241" s="139"/>
      <c r="J241" s="139"/>
      <c r="K241" s="106"/>
      <c r="L241" s="139"/>
      <c r="O241" s="139"/>
      <c r="Q241" s="139"/>
    </row>
    <row r="242" spans="2:17">
      <c r="B242" s="139"/>
      <c r="D242" s="139"/>
      <c r="E242" s="139"/>
      <c r="G242" s="139"/>
      <c r="J242" s="139"/>
      <c r="K242" s="106"/>
      <c r="L242" s="139"/>
      <c r="O242" s="139"/>
      <c r="Q242" s="139"/>
    </row>
    <row r="243" spans="2:17">
      <c r="B243" s="139"/>
      <c r="D243" s="139"/>
      <c r="E243" s="139"/>
      <c r="G243" s="139"/>
      <c r="J243" s="139"/>
      <c r="K243" s="106"/>
      <c r="L243" s="139"/>
      <c r="O243" s="139"/>
      <c r="Q243" s="139"/>
    </row>
    <row r="244" spans="2:17">
      <c r="B244" s="139"/>
      <c r="D244" s="139"/>
      <c r="E244" s="139"/>
      <c r="G244" s="139"/>
      <c r="J244" s="139"/>
      <c r="K244" s="106"/>
      <c r="L244" s="139"/>
      <c r="O244" s="139"/>
      <c r="Q244" s="139"/>
    </row>
    <row r="245" spans="2:17">
      <c r="B245" s="139"/>
      <c r="D245" s="139"/>
      <c r="E245" s="139"/>
      <c r="G245" s="139"/>
      <c r="J245" s="139"/>
      <c r="K245" s="106"/>
      <c r="L245" s="139"/>
      <c r="O245" s="139"/>
      <c r="Q245" s="139"/>
    </row>
    <row r="246" spans="2:17">
      <c r="B246" s="139"/>
      <c r="D246" s="139"/>
      <c r="E246" s="139"/>
      <c r="G246" s="139"/>
      <c r="J246" s="139"/>
      <c r="K246" s="106"/>
      <c r="L246" s="139"/>
      <c r="O246" s="139"/>
      <c r="Q246" s="139"/>
    </row>
    <row r="247" spans="2:17">
      <c r="B247" s="139"/>
      <c r="D247" s="139"/>
      <c r="E247" s="139"/>
      <c r="G247" s="139"/>
      <c r="J247" s="139"/>
      <c r="K247" s="106"/>
      <c r="L247" s="139"/>
      <c r="O247" s="139"/>
      <c r="Q247" s="139"/>
    </row>
    <row r="248" spans="2:17">
      <c r="B248" s="139"/>
      <c r="D248" s="139"/>
      <c r="E248" s="139"/>
      <c r="G248" s="139"/>
      <c r="J248" s="139"/>
      <c r="K248" s="106"/>
      <c r="L248" s="139"/>
      <c r="O248" s="139"/>
      <c r="Q248" s="139"/>
    </row>
    <row r="249" spans="2:17">
      <c r="B249" s="139"/>
      <c r="D249" s="139"/>
      <c r="E249" s="139"/>
      <c r="G249" s="139"/>
      <c r="J249" s="139"/>
      <c r="K249" s="106"/>
      <c r="L249" s="139"/>
      <c r="O249" s="139"/>
      <c r="Q249" s="139"/>
    </row>
    <row r="250" spans="2:17">
      <c r="B250" s="139"/>
      <c r="D250" s="139"/>
      <c r="E250" s="139"/>
      <c r="G250" s="139"/>
      <c r="J250" s="139"/>
      <c r="K250" s="106"/>
      <c r="L250" s="139"/>
      <c r="O250" s="139"/>
      <c r="Q250" s="139"/>
    </row>
    <row r="251" spans="2:17">
      <c r="B251" s="139"/>
      <c r="D251" s="139"/>
      <c r="E251" s="139"/>
      <c r="G251" s="139"/>
      <c r="J251" s="139"/>
      <c r="K251" s="106"/>
      <c r="L251" s="139"/>
      <c r="O251" s="139"/>
      <c r="Q251" s="139"/>
    </row>
    <row r="252" spans="2:17">
      <c r="B252" s="139"/>
      <c r="D252" s="139"/>
      <c r="E252" s="139"/>
      <c r="G252" s="139"/>
      <c r="J252" s="139"/>
      <c r="K252" s="106"/>
      <c r="L252" s="139"/>
      <c r="O252" s="139"/>
      <c r="Q252" s="139"/>
    </row>
    <row r="253" spans="2:17">
      <c r="B253" s="139"/>
      <c r="D253" s="139"/>
      <c r="E253" s="139"/>
      <c r="G253" s="139"/>
      <c r="J253" s="139"/>
      <c r="K253" s="106"/>
      <c r="L253" s="139"/>
      <c r="O253" s="139"/>
      <c r="Q253" s="139"/>
    </row>
    <row r="254" spans="2:17">
      <c r="B254" s="139"/>
      <c r="D254" s="139"/>
      <c r="E254" s="139"/>
      <c r="G254" s="139"/>
      <c r="J254" s="139"/>
      <c r="K254" s="106"/>
      <c r="L254" s="139"/>
      <c r="O254" s="139"/>
      <c r="Q254" s="139"/>
    </row>
    <row r="255" spans="2:17">
      <c r="B255" s="139"/>
      <c r="D255" s="139"/>
      <c r="E255" s="139"/>
      <c r="G255" s="139"/>
      <c r="J255" s="139"/>
      <c r="K255" s="106"/>
      <c r="L255" s="139"/>
      <c r="O255" s="139"/>
      <c r="Q255" s="139"/>
    </row>
    <row r="256" spans="2:17">
      <c r="B256" s="139"/>
      <c r="D256" s="139"/>
      <c r="E256" s="139"/>
      <c r="G256" s="139"/>
      <c r="J256" s="139"/>
      <c r="K256" s="106"/>
      <c r="L256" s="139"/>
      <c r="O256" s="139"/>
      <c r="Q256" s="139"/>
    </row>
    <row r="257" spans="2:17">
      <c r="B257" s="139"/>
      <c r="D257" s="139"/>
      <c r="E257" s="139"/>
      <c r="G257" s="139"/>
      <c r="J257" s="139"/>
      <c r="K257" s="106"/>
      <c r="L257" s="139"/>
      <c r="O257" s="139"/>
      <c r="Q257" s="139"/>
    </row>
    <row r="258" spans="2:17">
      <c r="B258" s="139"/>
      <c r="D258" s="139"/>
      <c r="E258" s="139"/>
      <c r="G258" s="139"/>
      <c r="J258" s="139"/>
      <c r="K258" s="106"/>
      <c r="L258" s="139"/>
      <c r="O258" s="139"/>
      <c r="Q258" s="139"/>
    </row>
    <row r="259" spans="2:17">
      <c r="B259" s="139"/>
      <c r="D259" s="139"/>
      <c r="E259" s="139"/>
      <c r="G259" s="139"/>
      <c r="J259" s="139"/>
      <c r="K259" s="106"/>
      <c r="L259" s="139"/>
      <c r="O259" s="139"/>
      <c r="Q259" s="139"/>
    </row>
    <row r="260" spans="2:17">
      <c r="B260" s="139"/>
      <c r="D260" s="139"/>
      <c r="E260" s="139"/>
      <c r="G260" s="139"/>
      <c r="J260" s="139"/>
      <c r="K260" s="106"/>
      <c r="L260" s="139"/>
      <c r="O260" s="139"/>
      <c r="Q260" s="139"/>
    </row>
    <row r="261" spans="2:17">
      <c r="B261" s="139"/>
      <c r="D261" s="139"/>
      <c r="E261" s="139"/>
      <c r="G261" s="139"/>
      <c r="J261" s="139"/>
      <c r="K261" s="106"/>
      <c r="L261" s="139"/>
      <c r="O261" s="139"/>
      <c r="Q261" s="139"/>
    </row>
    <row r="262" spans="2:17">
      <c r="B262" s="139"/>
      <c r="D262" s="139"/>
      <c r="E262" s="139"/>
      <c r="G262" s="139"/>
      <c r="J262" s="139"/>
      <c r="K262" s="106"/>
      <c r="L262" s="139"/>
      <c r="O262" s="139"/>
      <c r="Q262" s="139"/>
    </row>
    <row r="263" spans="2:17">
      <c r="B263" s="139"/>
      <c r="D263" s="139"/>
      <c r="E263" s="139"/>
      <c r="G263" s="139"/>
      <c r="J263" s="139"/>
      <c r="K263" s="106"/>
      <c r="L263" s="139"/>
      <c r="O263" s="139"/>
      <c r="Q263" s="139"/>
    </row>
    <row r="264" spans="2:17">
      <c r="B264" s="139"/>
      <c r="D264" s="139"/>
      <c r="E264" s="139"/>
      <c r="G264" s="139"/>
      <c r="J264" s="139"/>
      <c r="K264" s="106"/>
      <c r="L264" s="139"/>
      <c r="O264" s="139"/>
      <c r="Q264" s="139"/>
    </row>
    <row r="265" spans="2:17">
      <c r="B265" s="139"/>
      <c r="D265" s="139"/>
      <c r="E265" s="139"/>
      <c r="G265" s="139"/>
      <c r="J265" s="139"/>
      <c r="K265" s="106"/>
      <c r="L265" s="139"/>
      <c r="O265" s="139"/>
      <c r="Q265" s="139"/>
    </row>
    <row r="266" spans="2:17">
      <c r="B266" s="139"/>
      <c r="D266" s="139"/>
      <c r="E266" s="139"/>
      <c r="G266" s="139"/>
      <c r="J266" s="139"/>
      <c r="K266" s="106"/>
      <c r="L266" s="139"/>
      <c r="O266" s="139"/>
      <c r="Q266" s="139"/>
    </row>
    <row r="267" spans="2:17">
      <c r="B267" s="139"/>
      <c r="D267" s="139"/>
      <c r="E267" s="139"/>
      <c r="G267" s="139"/>
      <c r="J267" s="139"/>
      <c r="K267" s="106"/>
      <c r="L267" s="139"/>
      <c r="O267" s="139"/>
      <c r="Q267" s="139"/>
    </row>
    <row r="268" spans="2:17">
      <c r="B268" s="139"/>
      <c r="D268" s="139"/>
      <c r="E268" s="139"/>
      <c r="G268" s="139"/>
      <c r="J268" s="139"/>
      <c r="K268" s="106"/>
      <c r="L268" s="139"/>
      <c r="O268" s="139"/>
      <c r="Q268" s="139"/>
    </row>
    <row r="269" spans="2:17">
      <c r="B269" s="139"/>
      <c r="D269" s="139"/>
      <c r="E269" s="139"/>
      <c r="G269" s="139"/>
      <c r="J269" s="139"/>
      <c r="K269" s="106"/>
      <c r="L269" s="139"/>
      <c r="O269" s="139"/>
      <c r="Q269" s="139"/>
    </row>
    <row r="270" spans="2:17">
      <c r="B270" s="139"/>
      <c r="D270" s="139"/>
      <c r="E270" s="139"/>
      <c r="G270" s="139"/>
      <c r="J270" s="139"/>
      <c r="K270" s="106"/>
      <c r="L270" s="139"/>
      <c r="O270" s="139"/>
      <c r="Q270" s="139"/>
    </row>
    <row r="271" spans="2:17">
      <c r="B271" s="139"/>
      <c r="D271" s="139"/>
      <c r="E271" s="139"/>
      <c r="G271" s="139"/>
      <c r="J271" s="139"/>
      <c r="K271" s="106"/>
      <c r="L271" s="139"/>
      <c r="O271" s="139"/>
      <c r="Q271" s="139"/>
    </row>
    <row r="272" spans="2:17">
      <c r="B272" s="139"/>
      <c r="D272" s="139"/>
      <c r="E272" s="139"/>
      <c r="G272" s="139"/>
      <c r="J272" s="139"/>
      <c r="K272" s="106"/>
      <c r="L272" s="139"/>
      <c r="O272" s="139"/>
      <c r="Q272" s="139"/>
    </row>
    <row r="273" spans="2:17">
      <c r="B273" s="139"/>
      <c r="D273" s="139"/>
      <c r="E273" s="139"/>
      <c r="G273" s="139"/>
      <c r="J273" s="139"/>
      <c r="K273" s="106"/>
      <c r="L273" s="139"/>
      <c r="O273" s="139"/>
      <c r="Q273" s="139"/>
    </row>
    <row r="274" spans="2:17">
      <c r="B274" s="139"/>
      <c r="D274" s="139"/>
      <c r="E274" s="139"/>
      <c r="G274" s="139"/>
      <c r="J274" s="139"/>
      <c r="K274" s="106"/>
      <c r="L274" s="139"/>
      <c r="O274" s="139"/>
      <c r="Q274" s="139"/>
    </row>
    <row r="275" spans="2:17">
      <c r="B275" s="139"/>
      <c r="D275" s="139"/>
      <c r="E275" s="139"/>
      <c r="G275" s="139"/>
      <c r="J275" s="139"/>
      <c r="K275" s="106"/>
      <c r="L275" s="139"/>
      <c r="O275" s="139"/>
      <c r="Q275" s="139"/>
    </row>
    <row r="276" spans="2:17">
      <c r="B276" s="139"/>
      <c r="D276" s="139"/>
      <c r="E276" s="139"/>
      <c r="G276" s="139"/>
      <c r="J276" s="139"/>
      <c r="K276" s="106"/>
      <c r="L276" s="139"/>
      <c r="O276" s="139"/>
      <c r="Q276" s="139"/>
    </row>
    <row r="277" spans="2:17">
      <c r="B277" s="139"/>
      <c r="D277" s="139"/>
      <c r="E277" s="139"/>
      <c r="G277" s="139"/>
      <c r="J277" s="139"/>
      <c r="K277" s="106"/>
      <c r="L277" s="139"/>
      <c r="O277" s="139"/>
      <c r="Q277" s="139"/>
    </row>
    <row r="278" spans="2:17">
      <c r="B278" s="139"/>
      <c r="D278" s="139"/>
      <c r="E278" s="139"/>
      <c r="G278" s="139"/>
      <c r="J278" s="139"/>
      <c r="K278" s="106"/>
      <c r="L278" s="139"/>
      <c r="O278" s="139"/>
      <c r="Q278" s="139"/>
    </row>
    <row r="279" spans="2:17">
      <c r="B279" s="139"/>
      <c r="D279" s="139"/>
      <c r="E279" s="139"/>
      <c r="G279" s="139"/>
      <c r="J279" s="139"/>
      <c r="K279" s="106"/>
      <c r="L279" s="139"/>
      <c r="O279" s="139"/>
      <c r="Q279" s="139"/>
    </row>
    <row r="280" spans="2:17">
      <c r="B280" s="139"/>
      <c r="D280" s="139"/>
      <c r="E280" s="139"/>
      <c r="G280" s="139"/>
      <c r="J280" s="139"/>
      <c r="K280" s="106"/>
      <c r="L280" s="139"/>
      <c r="O280" s="139"/>
      <c r="Q280" s="139"/>
    </row>
    <row r="281" spans="2:17">
      <c r="B281" s="139"/>
      <c r="D281" s="139"/>
      <c r="E281" s="139"/>
      <c r="G281" s="139"/>
      <c r="J281" s="139"/>
      <c r="K281" s="106"/>
      <c r="L281" s="139"/>
      <c r="O281" s="139"/>
      <c r="Q281" s="139"/>
    </row>
    <row r="282" spans="2:17">
      <c r="B282" s="139"/>
      <c r="D282" s="139"/>
      <c r="E282" s="139"/>
      <c r="G282" s="139"/>
      <c r="J282" s="139"/>
      <c r="K282" s="106"/>
      <c r="L282" s="139"/>
      <c r="O282" s="139"/>
      <c r="Q282" s="139"/>
    </row>
    <row r="283" spans="2:17">
      <c r="B283" s="139"/>
      <c r="D283" s="139"/>
      <c r="E283" s="139"/>
      <c r="G283" s="139"/>
      <c r="J283" s="139"/>
      <c r="K283" s="106"/>
      <c r="L283" s="139"/>
      <c r="O283" s="139"/>
      <c r="Q283" s="139"/>
    </row>
    <row r="284" spans="2:17">
      <c r="B284" s="139"/>
      <c r="D284" s="139"/>
      <c r="E284" s="139"/>
      <c r="G284" s="139"/>
      <c r="J284" s="139"/>
      <c r="K284" s="106"/>
      <c r="L284" s="139"/>
      <c r="O284" s="139"/>
      <c r="Q284" s="139"/>
    </row>
    <row r="285" spans="2:17">
      <c r="B285" s="139"/>
      <c r="D285" s="139"/>
      <c r="E285" s="139"/>
      <c r="G285" s="139"/>
      <c r="J285" s="139"/>
      <c r="K285" s="106"/>
      <c r="L285" s="139"/>
      <c r="O285" s="139"/>
      <c r="Q285" s="139"/>
    </row>
    <row r="286" spans="2:17">
      <c r="B286" s="139"/>
      <c r="D286" s="139"/>
      <c r="E286" s="139"/>
      <c r="G286" s="139"/>
      <c r="J286" s="139"/>
      <c r="K286" s="106"/>
      <c r="L286" s="139"/>
      <c r="O286" s="139"/>
      <c r="Q286" s="139"/>
    </row>
    <row r="287" spans="2:17">
      <c r="B287" s="139"/>
      <c r="D287" s="139"/>
      <c r="E287" s="139"/>
      <c r="G287" s="139"/>
      <c r="J287" s="139"/>
      <c r="K287" s="106"/>
      <c r="L287" s="139"/>
      <c r="O287" s="139"/>
      <c r="Q287" s="139"/>
    </row>
    <row r="288" spans="2:17">
      <c r="B288" s="139"/>
      <c r="D288" s="139"/>
      <c r="E288" s="139"/>
      <c r="G288" s="139"/>
      <c r="J288" s="139"/>
      <c r="K288" s="106"/>
      <c r="L288" s="139"/>
      <c r="O288" s="139"/>
      <c r="Q288" s="139"/>
    </row>
    <row r="289" spans="2:17">
      <c r="B289" s="139"/>
      <c r="D289" s="139"/>
      <c r="E289" s="139"/>
      <c r="G289" s="139"/>
      <c r="J289" s="139"/>
      <c r="K289" s="106"/>
      <c r="L289" s="139"/>
      <c r="O289" s="139"/>
      <c r="Q289" s="139"/>
    </row>
    <row r="290" spans="2:17">
      <c r="B290" s="139"/>
      <c r="D290" s="139"/>
      <c r="E290" s="139"/>
      <c r="G290" s="139"/>
      <c r="J290" s="139"/>
      <c r="K290" s="106"/>
      <c r="L290" s="139"/>
      <c r="O290" s="139"/>
      <c r="Q290" s="139"/>
    </row>
    <row r="291" spans="2:17">
      <c r="B291" s="139"/>
      <c r="D291" s="139"/>
      <c r="E291" s="139"/>
      <c r="G291" s="139"/>
      <c r="J291" s="139"/>
      <c r="K291" s="106"/>
      <c r="L291" s="139"/>
      <c r="O291" s="139"/>
      <c r="Q291" s="139"/>
    </row>
    <row r="292" spans="2:17">
      <c r="B292" s="139"/>
      <c r="D292" s="139"/>
      <c r="E292" s="139"/>
      <c r="G292" s="139"/>
      <c r="J292" s="139"/>
      <c r="K292" s="106"/>
      <c r="L292" s="139"/>
      <c r="O292" s="139"/>
      <c r="Q292" s="139"/>
    </row>
    <row r="293" spans="2:17">
      <c r="B293" s="139"/>
      <c r="D293" s="139"/>
      <c r="E293" s="139"/>
      <c r="G293" s="139"/>
      <c r="J293" s="139"/>
      <c r="K293" s="106"/>
      <c r="L293" s="139"/>
      <c r="O293" s="139"/>
      <c r="Q293" s="139"/>
    </row>
    <row r="294" spans="2:17">
      <c r="B294" s="139"/>
      <c r="D294" s="139"/>
      <c r="E294" s="139"/>
      <c r="G294" s="139"/>
      <c r="J294" s="139"/>
      <c r="K294" s="106"/>
      <c r="L294" s="139"/>
      <c r="O294" s="139"/>
      <c r="Q294" s="139"/>
    </row>
    <row r="295" spans="2:17">
      <c r="B295" s="139"/>
      <c r="D295" s="139"/>
      <c r="E295" s="139"/>
      <c r="G295" s="139"/>
      <c r="J295" s="139"/>
      <c r="K295" s="106"/>
      <c r="L295" s="139"/>
      <c r="O295" s="139"/>
      <c r="Q295" s="139"/>
    </row>
    <row r="296" spans="2:17">
      <c r="B296" s="139"/>
      <c r="D296" s="139"/>
      <c r="E296" s="139"/>
      <c r="G296" s="139"/>
      <c r="J296" s="139"/>
      <c r="K296" s="106"/>
      <c r="L296" s="139"/>
      <c r="O296" s="139"/>
      <c r="Q296" s="139"/>
    </row>
    <row r="297" spans="2:17">
      <c r="B297" s="139"/>
      <c r="D297" s="139"/>
      <c r="E297" s="139"/>
      <c r="G297" s="139"/>
      <c r="J297" s="139"/>
      <c r="K297" s="106"/>
      <c r="L297" s="139"/>
      <c r="O297" s="139"/>
      <c r="Q297" s="139"/>
    </row>
    <row r="298" spans="2:17">
      <c r="B298" s="139"/>
      <c r="D298" s="139"/>
      <c r="E298" s="139"/>
      <c r="G298" s="139"/>
      <c r="J298" s="139"/>
      <c r="K298" s="106"/>
      <c r="L298" s="139"/>
      <c r="O298" s="139"/>
      <c r="Q298" s="139"/>
    </row>
    <row r="299" spans="2:17">
      <c r="B299" s="139"/>
      <c r="D299" s="139"/>
      <c r="E299" s="139"/>
      <c r="G299" s="139"/>
      <c r="J299" s="139"/>
      <c r="K299" s="106"/>
      <c r="L299" s="139"/>
      <c r="O299" s="139"/>
      <c r="Q299" s="139"/>
    </row>
    <row r="300" spans="2:17">
      <c r="B300" s="139"/>
      <c r="D300" s="139"/>
      <c r="E300" s="139"/>
      <c r="G300" s="139"/>
      <c r="J300" s="139"/>
      <c r="K300" s="106"/>
      <c r="L300" s="139"/>
      <c r="O300" s="139"/>
      <c r="Q300" s="139"/>
    </row>
    <row r="301" spans="2:17">
      <c r="B301" s="139"/>
      <c r="D301" s="139"/>
      <c r="E301" s="139"/>
      <c r="G301" s="139"/>
      <c r="J301" s="139"/>
      <c r="K301" s="106"/>
      <c r="L301" s="139"/>
      <c r="O301" s="139"/>
      <c r="Q301" s="139"/>
    </row>
    <row r="302" spans="2:17">
      <c r="B302" s="139"/>
      <c r="D302" s="139"/>
      <c r="E302" s="139"/>
      <c r="G302" s="139"/>
      <c r="J302" s="139"/>
      <c r="K302" s="106"/>
      <c r="L302" s="139"/>
      <c r="O302" s="139"/>
      <c r="Q302" s="139"/>
    </row>
    <row r="303" spans="2:17">
      <c r="B303" s="139"/>
      <c r="D303" s="139"/>
      <c r="E303" s="139"/>
      <c r="G303" s="139"/>
      <c r="J303" s="139"/>
      <c r="K303" s="106"/>
      <c r="L303" s="139"/>
      <c r="O303" s="139"/>
      <c r="Q303" s="139"/>
    </row>
    <row r="304" spans="2:17">
      <c r="B304" s="139"/>
      <c r="D304" s="139"/>
      <c r="E304" s="139"/>
      <c r="G304" s="139"/>
      <c r="J304" s="139"/>
      <c r="K304" s="106"/>
      <c r="L304" s="139"/>
      <c r="O304" s="139"/>
      <c r="Q304" s="139"/>
    </row>
    <row r="305" spans="2:17">
      <c r="B305" s="139"/>
      <c r="D305" s="139"/>
      <c r="E305" s="139"/>
      <c r="G305" s="139"/>
      <c r="J305" s="139"/>
      <c r="K305" s="106"/>
      <c r="L305" s="139"/>
      <c r="O305" s="139"/>
      <c r="Q305" s="139"/>
    </row>
    <row r="306" spans="2:17">
      <c r="B306" s="139"/>
      <c r="D306" s="139"/>
      <c r="E306" s="139"/>
      <c r="G306" s="139"/>
      <c r="J306" s="139"/>
      <c r="K306" s="106"/>
      <c r="L306" s="139"/>
      <c r="O306" s="139"/>
      <c r="Q306" s="139"/>
    </row>
    <row r="307" spans="2:17">
      <c r="B307" s="139"/>
      <c r="D307" s="139"/>
      <c r="E307" s="139"/>
      <c r="G307" s="139"/>
      <c r="J307" s="139"/>
      <c r="K307" s="106"/>
      <c r="L307" s="139"/>
      <c r="O307" s="139"/>
      <c r="Q307" s="139"/>
    </row>
    <row r="308" spans="2:17">
      <c r="B308" s="139"/>
      <c r="D308" s="139"/>
      <c r="E308" s="139"/>
      <c r="G308" s="139"/>
      <c r="J308" s="139"/>
      <c r="K308" s="106"/>
      <c r="L308" s="139"/>
      <c r="O308" s="139"/>
      <c r="Q308" s="139"/>
    </row>
    <row r="309" spans="2:17">
      <c r="B309" s="139"/>
      <c r="D309" s="139"/>
      <c r="E309" s="139"/>
      <c r="G309" s="139"/>
      <c r="J309" s="139"/>
      <c r="K309" s="106"/>
      <c r="L309" s="139"/>
      <c r="O309" s="139"/>
      <c r="Q309" s="139"/>
    </row>
    <row r="310" spans="2:17">
      <c r="B310" s="139"/>
      <c r="D310" s="139"/>
      <c r="E310" s="139"/>
      <c r="G310" s="139"/>
      <c r="J310" s="139"/>
      <c r="K310" s="106"/>
      <c r="L310" s="139"/>
      <c r="O310" s="139"/>
      <c r="Q310" s="139"/>
    </row>
    <row r="311" spans="2:17">
      <c r="B311" s="139"/>
      <c r="D311" s="139"/>
      <c r="E311" s="139"/>
      <c r="G311" s="139"/>
      <c r="J311" s="139"/>
      <c r="K311" s="106"/>
      <c r="L311" s="139"/>
      <c r="O311" s="139"/>
      <c r="Q311" s="139"/>
    </row>
    <row r="312" spans="2:17">
      <c r="B312" s="139"/>
      <c r="D312" s="139"/>
      <c r="E312" s="139"/>
      <c r="G312" s="139"/>
      <c r="J312" s="139"/>
      <c r="K312" s="106"/>
      <c r="L312" s="139"/>
      <c r="O312" s="139"/>
      <c r="Q312" s="139"/>
    </row>
    <row r="313" spans="2:17">
      <c r="B313" s="139"/>
      <c r="D313" s="139"/>
      <c r="E313" s="139"/>
      <c r="G313" s="139"/>
      <c r="J313" s="139"/>
      <c r="K313" s="106"/>
      <c r="L313" s="139"/>
      <c r="O313" s="139"/>
      <c r="Q313" s="139"/>
    </row>
    <row r="314" spans="2:17">
      <c r="B314" s="139"/>
      <c r="D314" s="139"/>
      <c r="E314" s="139"/>
      <c r="G314" s="139"/>
      <c r="J314" s="139"/>
      <c r="K314" s="106"/>
      <c r="L314" s="139"/>
      <c r="O314" s="139"/>
      <c r="Q314" s="139"/>
    </row>
    <row r="315" spans="2:17">
      <c r="B315" s="139"/>
      <c r="D315" s="139"/>
      <c r="E315" s="139"/>
      <c r="G315" s="139"/>
      <c r="J315" s="139"/>
      <c r="K315" s="106"/>
      <c r="L315" s="139"/>
      <c r="O315" s="139"/>
      <c r="Q315" s="139"/>
    </row>
    <row r="316" spans="2:17">
      <c r="B316" s="139"/>
      <c r="D316" s="139"/>
      <c r="E316" s="139"/>
      <c r="G316" s="139"/>
      <c r="J316" s="139"/>
      <c r="K316" s="106"/>
      <c r="L316" s="139"/>
      <c r="O316" s="139"/>
      <c r="Q316" s="139"/>
    </row>
    <row r="317" spans="2:17">
      <c r="B317" s="139"/>
      <c r="D317" s="139"/>
      <c r="E317" s="139"/>
      <c r="G317" s="139"/>
      <c r="J317" s="139"/>
      <c r="K317" s="106"/>
      <c r="L317" s="139"/>
      <c r="O317" s="139"/>
      <c r="Q317" s="139"/>
    </row>
    <row r="318" spans="2:17">
      <c r="B318" s="139"/>
      <c r="D318" s="139"/>
      <c r="E318" s="139"/>
      <c r="G318" s="139"/>
      <c r="J318" s="139"/>
      <c r="K318" s="106"/>
      <c r="L318" s="139"/>
      <c r="O318" s="139"/>
      <c r="Q318" s="139"/>
    </row>
    <row r="319" spans="2:17">
      <c r="B319" s="139"/>
      <c r="D319" s="139"/>
      <c r="E319" s="139"/>
      <c r="G319" s="139"/>
      <c r="J319" s="139"/>
      <c r="K319" s="106"/>
      <c r="L319" s="139"/>
      <c r="O319" s="139"/>
      <c r="Q319" s="139"/>
    </row>
    <row r="320" spans="2:17">
      <c r="B320" s="139"/>
      <c r="D320" s="139"/>
      <c r="E320" s="139"/>
      <c r="G320" s="139"/>
      <c r="J320" s="139"/>
      <c r="K320" s="106"/>
      <c r="O320" s="139"/>
      <c r="Q320" s="139"/>
    </row>
    <row r="321" spans="2:17">
      <c r="B321" s="139"/>
      <c r="D321" s="139"/>
      <c r="E321" s="139"/>
      <c r="G321" s="139"/>
      <c r="J321" s="139"/>
      <c r="K321" s="106"/>
      <c r="O321" s="139"/>
      <c r="Q321" s="139"/>
    </row>
    <row r="322" spans="2:17">
      <c r="B322" s="139"/>
      <c r="D322" s="139"/>
      <c r="E322" s="139"/>
      <c r="G322" s="139"/>
      <c r="J322" s="139"/>
      <c r="K322" s="106"/>
      <c r="O322" s="139"/>
      <c r="Q322" s="139"/>
    </row>
    <row r="323" spans="2:17">
      <c r="B323" s="139"/>
      <c r="D323" s="139"/>
      <c r="E323" s="139"/>
      <c r="G323" s="139"/>
      <c r="J323" s="139"/>
      <c r="K323" s="106"/>
      <c r="O323" s="139"/>
      <c r="Q323" s="139"/>
    </row>
    <row r="324" spans="2:17">
      <c r="B324" s="139"/>
      <c r="D324" s="139"/>
      <c r="E324" s="139"/>
      <c r="G324" s="139"/>
      <c r="J324" s="139"/>
      <c r="K324" s="106"/>
      <c r="O324" s="139"/>
      <c r="Q324" s="139"/>
    </row>
    <row r="325" spans="2:17">
      <c r="B325" s="139"/>
      <c r="D325" s="139"/>
      <c r="E325" s="139"/>
      <c r="G325" s="139"/>
      <c r="J325" s="139"/>
      <c r="K325" s="106"/>
      <c r="O325" s="139"/>
      <c r="Q325" s="139"/>
    </row>
    <row r="326" spans="2:17">
      <c r="B326" s="139"/>
      <c r="D326" s="139"/>
      <c r="E326" s="139"/>
      <c r="G326" s="139"/>
      <c r="J326" s="139"/>
      <c r="K326" s="106"/>
      <c r="O326" s="139"/>
      <c r="Q326" s="139"/>
    </row>
    <row r="327" spans="2:17">
      <c r="B327" s="139"/>
      <c r="D327" s="139"/>
      <c r="E327" s="139"/>
      <c r="G327" s="139"/>
      <c r="J327" s="139"/>
      <c r="K327" s="106"/>
      <c r="O327" s="139"/>
      <c r="Q327" s="139"/>
    </row>
    <row r="328" spans="2:17">
      <c r="B328" s="139"/>
      <c r="D328" s="139"/>
      <c r="E328" s="139"/>
      <c r="G328" s="139"/>
      <c r="J328" s="139"/>
      <c r="K328" s="106"/>
      <c r="O328" s="139"/>
      <c r="Q328" s="139"/>
    </row>
    <row r="329" spans="2:17">
      <c r="B329" s="139"/>
      <c r="D329" s="139"/>
      <c r="E329" s="139"/>
      <c r="G329" s="139"/>
      <c r="J329" s="139"/>
      <c r="K329" s="106"/>
      <c r="O329" s="139"/>
      <c r="Q329" s="139"/>
    </row>
    <row r="330" spans="2:17">
      <c r="B330" s="139"/>
      <c r="D330" s="139"/>
      <c r="E330" s="139"/>
      <c r="G330" s="139"/>
      <c r="J330" s="139"/>
      <c r="K330" s="106"/>
      <c r="O330" s="139"/>
      <c r="Q330" s="139"/>
    </row>
    <row r="331" spans="2:17">
      <c r="B331" s="139"/>
      <c r="D331" s="139"/>
      <c r="E331" s="139"/>
      <c r="G331" s="139"/>
      <c r="J331" s="139"/>
      <c r="K331" s="106"/>
      <c r="O331" s="139"/>
      <c r="Q331" s="139"/>
    </row>
    <row r="332" spans="2:17">
      <c r="B332" s="139"/>
      <c r="D332" s="139"/>
      <c r="E332" s="139"/>
      <c r="G332" s="139"/>
      <c r="J332" s="139"/>
      <c r="K332" s="106"/>
      <c r="O332" s="139"/>
      <c r="Q332" s="139"/>
    </row>
    <row r="333" spans="2:17">
      <c r="B333" s="139"/>
      <c r="D333" s="139"/>
      <c r="E333" s="139"/>
      <c r="G333" s="139"/>
      <c r="J333" s="139"/>
      <c r="L333" s="141" t="str">
        <f>IF(Electives!H345&lt;&gt;"", Electives!H345, " ")</f>
        <v xml:space="preserve"> </v>
      </c>
      <c r="O333" s="139"/>
      <c r="Q333" s="139"/>
    </row>
    <row r="334" spans="2:17">
      <c r="B334" s="139"/>
      <c r="D334" s="139"/>
      <c r="E334" s="139"/>
      <c r="G334" s="139"/>
      <c r="J334" s="139"/>
      <c r="L334" s="141" t="str">
        <f>IF(Electives!H346&lt;&gt;"", Electives!H346, " ")</f>
        <v xml:space="preserve"> </v>
      </c>
      <c r="O334" s="139"/>
      <c r="Q334" s="139"/>
    </row>
    <row r="335" spans="2:17">
      <c r="B335" s="139"/>
      <c r="D335" s="139"/>
      <c r="E335" s="139"/>
      <c r="G335" s="139"/>
    </row>
    <row r="336" spans="2:17">
      <c r="D336" s="139"/>
      <c r="E336" s="139"/>
      <c r="G336" s="139"/>
    </row>
  </sheetData>
  <sheetProtection algorithmName="SHA-512" hashValue="db62MMvT6MBOBtDYbhevBGaAvOCQ9f92RgNuR7+rPMOx0sQQDL0/zwWLpP6gDnBbjVta4riJ2o0OROt/ArRycg==" saltValue="N21vc1sGNthYNpkdyzwQhQ==" spinCount="100000" sheet="1" selectLockedCells="1" selectUnlockedCells="1"/>
  <mergeCells count="67">
    <mergeCell ref="D37:D45"/>
    <mergeCell ref="N37:Q37"/>
    <mergeCell ref="D3:G3"/>
    <mergeCell ref="D17:G17"/>
    <mergeCell ref="D9:F9"/>
    <mergeCell ref="D10:D16"/>
    <mergeCell ref="D23:G23"/>
    <mergeCell ref="D24:D28"/>
    <mergeCell ref="I27:K27"/>
    <mergeCell ref="N27:Q27"/>
    <mergeCell ref="N38:N41"/>
    <mergeCell ref="I42:L42"/>
    <mergeCell ref="N42:Q42"/>
    <mergeCell ref="I43:I51"/>
    <mergeCell ref="N43:N49"/>
    <mergeCell ref="N50:Q50"/>
    <mergeCell ref="D1:G2"/>
    <mergeCell ref="D4:D8"/>
    <mergeCell ref="N12:Q12"/>
    <mergeCell ref="I11:K11"/>
    <mergeCell ref="D18:D22"/>
    <mergeCell ref="I18:K18"/>
    <mergeCell ref="N18:Q18"/>
    <mergeCell ref="I12:I17"/>
    <mergeCell ref="S1:V2"/>
    <mergeCell ref="I4:I10"/>
    <mergeCell ref="T4:U4"/>
    <mergeCell ref="T5:U5"/>
    <mergeCell ref="T6:U6"/>
    <mergeCell ref="T7:U7"/>
    <mergeCell ref="T8:U8"/>
    <mergeCell ref="T9:U9"/>
    <mergeCell ref="T10:U10"/>
    <mergeCell ref="N4:N11"/>
    <mergeCell ref="I3:L3"/>
    <mergeCell ref="N3:Q3"/>
    <mergeCell ref="N1:Q2"/>
    <mergeCell ref="I1:L2"/>
    <mergeCell ref="T11:U11"/>
    <mergeCell ref="T12:U12"/>
    <mergeCell ref="N13:N17"/>
    <mergeCell ref="T13:U13"/>
    <mergeCell ref="T14:U14"/>
    <mergeCell ref="T15:U15"/>
    <mergeCell ref="T16:U16"/>
    <mergeCell ref="T17:U17"/>
    <mergeCell ref="T18:U18"/>
    <mergeCell ref="I19:I26"/>
    <mergeCell ref="N19:N26"/>
    <mergeCell ref="T19:U19"/>
    <mergeCell ref="T20:U20"/>
    <mergeCell ref="T21:U21"/>
    <mergeCell ref="T22:U22"/>
    <mergeCell ref="T23:U23"/>
    <mergeCell ref="T24:U24"/>
    <mergeCell ref="T25:U25"/>
    <mergeCell ref="T26:U26"/>
    <mergeCell ref="D29:G29"/>
    <mergeCell ref="D30:D35"/>
    <mergeCell ref="S30:V31"/>
    <mergeCell ref="I35:L35"/>
    <mergeCell ref="D36:G36"/>
    <mergeCell ref="N51:N55"/>
    <mergeCell ref="I36:I41"/>
    <mergeCell ref="T27:U27"/>
    <mergeCell ref="I28:I34"/>
    <mergeCell ref="N28:N36"/>
  </mergeCells>
  <phoneticPr fontId="2" type="noConversion"/>
  <pageMargins left="0.75" right="0.75" top="1" bottom="1" header="0.5" footer="0.5"/>
  <pageSetup scale="39" orientation="portrait" r:id="rId1"/>
  <headerFooter alignWithMargins="0">
    <oddHeader>&amp;C&amp;"Arial,Bold"&amp;14TigerTrax
&amp;12&amp;D</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36"/>
  <sheetViews>
    <sheetView showGridLines="0" zoomScaleNormal="100" zoomScaleSheetLayoutView="55" workbookViewId="0">
      <pane xSplit="2" ySplit="2" topLeftCell="C3" activePane="bottomRight" state="frozen"/>
      <selection pane="topRight"/>
      <selection pane="bottomLeft"/>
      <selection pane="bottomRight" activeCell="C1" sqref="C1"/>
    </sheetView>
  </sheetViews>
  <sheetFormatPr defaultColWidth="9.140625" defaultRowHeight="12.75"/>
  <cols>
    <col min="1" max="1" width="31.140625" style="139" customWidth="1"/>
    <col min="2" max="2" width="3.85546875" style="141" customWidth="1"/>
    <col min="3" max="3" width="6.42578125" style="139" customWidth="1"/>
    <col min="4" max="4" width="2.5703125" style="24" customWidth="1"/>
    <col min="5" max="5" width="2.5703125" style="141" customWidth="1"/>
    <col min="6" max="6" width="32.85546875" style="139" customWidth="1"/>
    <col min="7" max="7" width="3.42578125" style="141" customWidth="1"/>
    <col min="8" max="8" width="6.42578125" style="139" customWidth="1"/>
    <col min="9" max="9" width="3.28515625" style="139" customWidth="1"/>
    <col min="10" max="10" width="3.28515625" style="141" customWidth="1"/>
    <col min="11" max="11" width="32.85546875" style="139" customWidth="1"/>
    <col min="12" max="12" width="3.42578125" style="141" customWidth="1"/>
    <col min="13" max="13" width="6.42578125" style="139" customWidth="1"/>
    <col min="14" max="14" width="3.28515625" style="139" customWidth="1"/>
    <col min="15" max="15" width="3.28515625" style="141" customWidth="1"/>
    <col min="16" max="16" width="32.85546875" style="139" customWidth="1"/>
    <col min="17" max="17" width="3.42578125" style="141" customWidth="1"/>
    <col min="18" max="18" width="6.42578125" style="139" customWidth="1"/>
    <col min="19" max="20" width="3.28515625" style="139" customWidth="1"/>
    <col min="21" max="21" width="33" style="139" customWidth="1"/>
    <col min="22" max="22" width="3.28515625" style="139" customWidth="1"/>
    <col min="23" max="16384" width="9.140625" style="139"/>
  </cols>
  <sheetData>
    <row r="1" spans="1:22" ht="21" customHeight="1">
      <c r="A1" s="17" t="str">
        <f ca="1">MID(CELL("filename",A1),FIND(IF(ISERROR(FIND("]",CELL("filename",A1))),"$","]"),CELL("filename",A1))+1,256)</f>
        <v>Scout 5</v>
      </c>
      <c r="D1" s="345" t="s">
        <v>241</v>
      </c>
      <c r="E1" s="345"/>
      <c r="F1" s="345"/>
      <c r="G1" s="345"/>
      <c r="I1" s="345" t="s">
        <v>0</v>
      </c>
      <c r="J1" s="345"/>
      <c r="K1" s="345"/>
      <c r="L1" s="345"/>
      <c r="N1" s="345" t="s">
        <v>0</v>
      </c>
      <c r="O1" s="345"/>
      <c r="P1" s="345"/>
      <c r="Q1" s="345"/>
      <c r="S1" s="329" t="s">
        <v>418</v>
      </c>
      <c r="T1" s="329"/>
      <c r="U1" s="329"/>
      <c r="V1" s="329"/>
    </row>
    <row r="2" spans="1:22" ht="7.5" customHeight="1">
      <c r="D2" s="345"/>
      <c r="E2" s="345"/>
      <c r="F2" s="345"/>
      <c r="G2" s="345"/>
      <c r="I2" s="345"/>
      <c r="J2" s="345"/>
      <c r="K2" s="345"/>
      <c r="L2" s="345"/>
      <c r="N2" s="345"/>
      <c r="O2" s="345"/>
      <c r="P2" s="345"/>
      <c r="Q2" s="345"/>
      <c r="S2" s="329"/>
      <c r="T2" s="329"/>
      <c r="U2" s="329"/>
      <c r="V2" s="329"/>
    </row>
    <row r="3" spans="1:22">
      <c r="A3" s="1" t="s">
        <v>13</v>
      </c>
      <c r="D3" s="344" t="str">
        <f>Achievements!B5</f>
        <v>Backyard Jungle / My Tiger Jungle</v>
      </c>
      <c r="E3" s="344"/>
      <c r="F3" s="344"/>
      <c r="G3" s="344"/>
      <c r="I3" s="344" t="str">
        <f>Electives!B6</f>
        <v>Curiosity, Intrigue, and Magical Mysteries</v>
      </c>
      <c r="J3" s="344"/>
      <c r="K3" s="344"/>
      <c r="L3" s="344"/>
      <c r="N3" s="344" t="str">
        <f>Electives!B61</f>
        <v>Sky is the Limit</v>
      </c>
      <c r="O3" s="344"/>
      <c r="P3" s="344"/>
      <c r="Q3" s="344"/>
      <c r="S3" s="175"/>
      <c r="T3" s="34" t="str">
        <f>'Cub Awards'!C5</f>
        <v>Emergency Preparedness</v>
      </c>
      <c r="U3" s="34"/>
      <c r="V3" s="68"/>
    </row>
    <row r="4" spans="1:22" ht="12.75" customHeight="1">
      <c r="A4" s="43" t="s">
        <v>33</v>
      </c>
      <c r="B4" s="16" t="str">
        <f>Bobcat!I13</f>
        <v/>
      </c>
      <c r="D4" s="346" t="str">
        <f>Achievements!E5</f>
        <v>(do 1 and two of 2-5)</v>
      </c>
      <c r="E4" s="16">
        <f>Achievements!B6</f>
        <v>1</v>
      </c>
      <c r="F4" s="105" t="str">
        <f>Achievements!C6</f>
        <v>With partner, go on a walk</v>
      </c>
      <c r="G4" s="16" t="str">
        <f>IF(Achievements!I6&lt;&gt;"", Achievements!I6, " ")</f>
        <v xml:space="preserve"> </v>
      </c>
      <c r="I4" s="335" t="str">
        <f>Electives!E6</f>
        <v>(do 1-2 and one of 3-5)</v>
      </c>
      <c r="J4" s="16" t="str">
        <f>Electives!B7</f>
        <v>1a</v>
      </c>
      <c r="K4" s="107" t="str">
        <f>Electives!C7</f>
        <v>Learn and Practice a magic trick</v>
      </c>
      <c r="L4" s="16" t="str">
        <f>IF(Electives!I7&lt;&gt;"", Electives!I7, " ")</f>
        <v xml:space="preserve"> </v>
      </c>
      <c r="N4" s="342" t="str">
        <f>Electives!E61</f>
        <v>(do 1-3 and one of 4-8)</v>
      </c>
      <c r="O4" s="16">
        <f>Electives!B62</f>
        <v>1</v>
      </c>
      <c r="P4" s="107" t="str">
        <f>Electives!C62</f>
        <v>Observe the night sky</v>
      </c>
      <c r="Q4" s="16" t="str">
        <f>IF(Electives!I62&lt;&gt;"", Electives!I62, " ")</f>
        <v xml:space="preserve"> </v>
      </c>
      <c r="S4" s="177">
        <f>'Cub Awards'!B6</f>
        <v>1</v>
      </c>
      <c r="T4" s="278" t="str">
        <f>'Cub Awards'!C6</f>
        <v>Cover a family fire plan and drill</v>
      </c>
      <c r="U4" s="278"/>
      <c r="V4" s="176" t="str">
        <f>IF('Cub Awards'!I6&lt;&gt;"", 'Cub Awards'!I6, "")</f>
        <v/>
      </c>
    </row>
    <row r="5" spans="1:22">
      <c r="A5" s="18" t="s">
        <v>32</v>
      </c>
      <c r="B5" s="21" t="str">
        <f>Tiger!I15</f>
        <v/>
      </c>
      <c r="D5" s="346"/>
      <c r="E5" s="16">
        <f>Achievements!B7</f>
        <v>2</v>
      </c>
      <c r="F5" s="105" t="str">
        <f>Achievements!C7</f>
        <v>Take a 1-foot hike</v>
      </c>
      <c r="G5" s="16" t="str">
        <f>IF(Achievements!I7&lt;&gt;"", Achievements!I7, " ")</f>
        <v xml:space="preserve"> </v>
      </c>
      <c r="I5" s="336"/>
      <c r="J5" s="16" t="str">
        <f>Electives!B8</f>
        <v>1b</v>
      </c>
      <c r="K5" s="107" t="str">
        <f>Electives!C8</f>
        <v>Create an invitation to a magic show</v>
      </c>
      <c r="L5" s="16" t="str">
        <f>IF(Electives!I8&lt;&gt;"", Electives!I8, " ")</f>
        <v xml:space="preserve"> </v>
      </c>
      <c r="N5" s="342"/>
      <c r="O5" s="16">
        <f>Electives!B63</f>
        <v>2</v>
      </c>
      <c r="P5" s="107" t="str">
        <f>Electives!C63</f>
        <v>Use a telescope or binoculars</v>
      </c>
      <c r="Q5" s="16" t="str">
        <f>IF(Electives!I63&lt;&gt;"", Electives!I63, " ")</f>
        <v xml:space="preserve"> </v>
      </c>
      <c r="S5" s="177">
        <f>'Cub Awards'!B7</f>
        <v>2</v>
      </c>
      <c r="T5" s="278" t="str">
        <f>'Cub Awards'!C7</f>
        <v>Discuss family emergency plan</v>
      </c>
      <c r="U5" s="278"/>
      <c r="V5" s="176" t="str">
        <f>IF('Cub Awards'!I7&lt;&gt;"", 'Cub Awards'!I7, "")</f>
        <v/>
      </c>
    </row>
    <row r="6" spans="1:22">
      <c r="A6" s="18" t="s">
        <v>244</v>
      </c>
      <c r="B6" s="21" t="str">
        <f>IF(COUNTIF(B11:B16,"C")&gt;0, COUNTIF(B11:B16,"C"), " ")</f>
        <v xml:space="preserve"> </v>
      </c>
      <c r="D6" s="346"/>
      <c r="E6" s="16">
        <f>Achievements!B8</f>
        <v>3</v>
      </c>
      <c r="F6" s="105" t="str">
        <f>Achievements!C8</f>
        <v>Point out two local birds</v>
      </c>
      <c r="G6" s="16" t="str">
        <f>IF(Achievements!I8&lt;&gt;"", Achievements!I8, " ")</f>
        <v xml:space="preserve"> </v>
      </c>
      <c r="I6" s="336"/>
      <c r="J6" s="16" t="str">
        <f>Electives!B9</f>
        <v>1c</v>
      </c>
      <c r="K6" s="107" t="str">
        <f>Electives!C9</f>
        <v>Put on a magic show</v>
      </c>
      <c r="L6" s="16" t="str">
        <f>IF(Electives!I9&lt;&gt;"", Electives!I9, " ")</f>
        <v xml:space="preserve"> </v>
      </c>
      <c r="N6" s="342"/>
      <c r="O6" s="16">
        <f>Electives!B64</f>
        <v>3</v>
      </c>
      <c r="P6" s="144" t="str">
        <f>Electives!C64</f>
        <v>Learn about two astronauts who were Scouts</v>
      </c>
      <c r="Q6" s="16" t="str">
        <f>IF(Electives!I64&lt;&gt;"", Electives!I64, " ")</f>
        <v xml:space="preserve"> </v>
      </c>
      <c r="S6" s="177">
        <f>'Cub Awards'!B8</f>
        <v>3</v>
      </c>
      <c r="T6" s="278" t="str">
        <f>'Cub Awards'!C8</f>
        <v>Create/plan/practice getting help</v>
      </c>
      <c r="U6" s="278"/>
      <c r="V6" s="176" t="str">
        <f>IF('Cub Awards'!I8&lt;&gt;"", 'Cub Awards'!I8, "")</f>
        <v/>
      </c>
    </row>
    <row r="7" spans="1:22">
      <c r="A7" s="47" t="s">
        <v>245</v>
      </c>
      <c r="B7" s="21" t="str">
        <f>IF(COUNTIF(B19:B31,"C")&gt;0, COUNTIF(B19:B31,"C"), " ")</f>
        <v xml:space="preserve"> </v>
      </c>
      <c r="D7" s="346"/>
      <c r="E7" s="16">
        <f>Achievements!B9</f>
        <v>4</v>
      </c>
      <c r="F7" s="105" t="str">
        <f>Achievements!C9</f>
        <v>Plant a plant in your neighborhood</v>
      </c>
      <c r="G7" s="16" t="str">
        <f>IF(Achievements!I9&lt;&gt;"", Achievements!I9, " ")</f>
        <v xml:space="preserve"> </v>
      </c>
      <c r="I7" s="336"/>
      <c r="J7" s="16">
        <f>Electives!B10</f>
        <v>2</v>
      </c>
      <c r="K7" s="107" t="str">
        <f>Electives!C10</f>
        <v>Spell your name in ASL and Braille</v>
      </c>
      <c r="L7" s="16" t="str">
        <f>IF(Electives!I10&lt;&gt;"", Electives!I10, " ")</f>
        <v xml:space="preserve"> </v>
      </c>
      <c r="N7" s="342"/>
      <c r="O7" s="16">
        <f>Electives!B65</f>
        <v>4</v>
      </c>
      <c r="P7" s="107" t="str">
        <f>Electives!C65</f>
        <v>Learn about two constellations</v>
      </c>
      <c r="Q7" s="16" t="str">
        <f>IF(Electives!I65&lt;&gt;"", Electives!I65, " ")</f>
        <v xml:space="preserve"> </v>
      </c>
      <c r="S7" s="177">
        <f>'Cub Awards'!B9</f>
        <v>4</v>
      </c>
      <c r="T7" s="278" t="str">
        <f>'Cub Awards'!C9</f>
        <v>Take a first-aid course for children</v>
      </c>
      <c r="U7" s="278"/>
      <c r="V7" s="176" t="str">
        <f>IF('Cub Awards'!I9&lt;&gt;"", 'Cub Awards'!I9, "")</f>
        <v/>
      </c>
    </row>
    <row r="8" spans="1:22" ht="12.75" customHeight="1">
      <c r="D8" s="346"/>
      <c r="E8" s="16">
        <f>Achievements!B10</f>
        <v>5</v>
      </c>
      <c r="F8" s="105" t="str">
        <f>Achievements!C10</f>
        <v>Build and hang a birdhouse</v>
      </c>
      <c r="G8" s="16" t="str">
        <f>IF(Achievements!I10&lt;&gt;"", Achievements!I10, " ")</f>
        <v xml:space="preserve"> </v>
      </c>
      <c r="I8" s="336"/>
      <c r="J8" s="16">
        <f>Electives!B11</f>
        <v>3</v>
      </c>
      <c r="K8" s="107" t="str">
        <f>Electives!C11</f>
        <v>Create a secret code</v>
      </c>
      <c r="L8" s="16" t="str">
        <f>IF(Electives!I11&lt;&gt;"", Electives!I11, " ")</f>
        <v xml:space="preserve"> </v>
      </c>
      <c r="N8" s="342"/>
      <c r="O8" s="16">
        <f>Electives!B66</f>
        <v>5</v>
      </c>
      <c r="P8" s="107" t="str">
        <f>Electives!C66</f>
        <v>Create your own constellation</v>
      </c>
      <c r="Q8" s="16" t="str">
        <f>IF(Electives!I66&lt;&gt;"", Electives!I66, " ")</f>
        <v xml:space="preserve"> </v>
      </c>
      <c r="S8" s="177">
        <f>'Cub Awards'!B10</f>
        <v>5</v>
      </c>
      <c r="T8" s="278" t="str">
        <f>'Cub Awards'!C10</f>
        <v>Join a safe kids program</v>
      </c>
      <c r="U8" s="278"/>
      <c r="V8" s="176" t="str">
        <f>IF('Cub Awards'!I10&lt;&gt;"", 'Cub Awards'!I10, "")</f>
        <v/>
      </c>
    </row>
    <row r="9" spans="1:22" ht="12.75" customHeight="1">
      <c r="D9" s="344" t="str">
        <f>Achievements!B12</f>
        <v>Games Tigers Play</v>
      </c>
      <c r="E9" s="344"/>
      <c r="F9" s="344"/>
      <c r="G9" s="141" t="str">
        <f>IF(Achievements!I11&lt;&gt;"", Achievements!I11, " ")</f>
        <v xml:space="preserve"> </v>
      </c>
      <c r="I9" s="336"/>
      <c r="J9" s="16">
        <f>Electives!B12</f>
        <v>4</v>
      </c>
      <c r="K9" s="107" t="str">
        <f>Electives!C12</f>
        <v>Crack a different secret code</v>
      </c>
      <c r="L9" s="16" t="str">
        <f>IF(Electives!I12&lt;&gt;"", Electives!I12, " ")</f>
        <v xml:space="preserve"> </v>
      </c>
      <c r="N9" s="342"/>
      <c r="O9" s="16">
        <f>Electives!B67</f>
        <v>6</v>
      </c>
      <c r="P9" s="107" t="str">
        <f>Electives!C67</f>
        <v>Create a homemade constellation</v>
      </c>
      <c r="Q9" s="16" t="str">
        <f>IF(Electives!I67&lt;&gt;"", Electives!I67, " ")</f>
        <v xml:space="preserve"> </v>
      </c>
      <c r="S9" s="177">
        <f>'Cub Awards'!B11</f>
        <v>6</v>
      </c>
      <c r="T9" s="278" t="str">
        <f>'Cub Awards'!C11</f>
        <v>Show what you have learned</v>
      </c>
      <c r="U9" s="278"/>
      <c r="V9" s="176" t="str">
        <f>IF('Cub Awards'!I11&lt;&gt;"", 'Cub Awards'!I11, "")</f>
        <v/>
      </c>
    </row>
    <row r="10" spans="1:22" ht="12" customHeight="1">
      <c r="A10" s="1" t="s">
        <v>14</v>
      </c>
      <c r="D10" s="342" t="str">
        <f>Achievements!E12</f>
        <v>(do 1, 2, and two of 3-5)</v>
      </c>
      <c r="E10" s="16" t="str">
        <f>Achievements!B13</f>
        <v>1a</v>
      </c>
      <c r="F10" s="105" t="str">
        <f>Achievements!C13</f>
        <v>Play two initiative games with your den</v>
      </c>
      <c r="G10" s="16" t="str">
        <f>IF(Achievements!I13&lt;&gt;"", Achievements!I13, " ")</f>
        <v xml:space="preserve"> </v>
      </c>
      <c r="I10" s="337"/>
      <c r="J10" s="16">
        <f>Electives!B13</f>
        <v>5</v>
      </c>
      <c r="K10" s="107" t="str">
        <f>Electives!C13</f>
        <v>Demonstrate how magic works</v>
      </c>
      <c r="L10" s="16" t="str">
        <f>IF(Electives!I13&lt;&gt;"", Electives!I13, " ")</f>
        <v xml:space="preserve"> </v>
      </c>
      <c r="N10" s="342"/>
      <c r="O10" s="16">
        <f>Electives!B68</f>
        <v>7</v>
      </c>
      <c r="P10" s="107" t="str">
        <f>Electives!C68</f>
        <v>Learn about two jobs in astronomy</v>
      </c>
      <c r="Q10" s="16" t="str">
        <f>IF(Electives!I68&lt;&gt;"", Electives!I68, " ")</f>
        <v xml:space="preserve"> </v>
      </c>
      <c r="T10" s="330" t="str">
        <f>'Cub Awards'!C13</f>
        <v>Outdoor Activity Award</v>
      </c>
      <c r="U10" s="331"/>
    </row>
    <row r="11" spans="1:22">
      <c r="A11" s="19" t="str">
        <f>D3</f>
        <v>Backyard Jungle / My Tiger Jungle</v>
      </c>
      <c r="B11" s="111" t="str">
        <f>Achievements!I11</f>
        <v xml:space="preserve"> </v>
      </c>
      <c r="D11" s="342"/>
      <c r="E11" s="16" t="str">
        <f>Achievements!B14</f>
        <v>1b</v>
      </c>
      <c r="F11" s="105" t="str">
        <f>Achievements!C14</f>
        <v>Listen carefully to and follow the rules</v>
      </c>
      <c r="G11" s="16" t="str">
        <f>IF(Achievements!I14&lt;&gt;"", Achievements!I14, " ")</f>
        <v xml:space="preserve"> </v>
      </c>
      <c r="I11" s="338" t="str">
        <f>Electives!B15</f>
        <v>Earning Your Stripes</v>
      </c>
      <c r="J11" s="338"/>
      <c r="K11" s="338"/>
      <c r="N11" s="342"/>
      <c r="O11" s="16">
        <f>Electives!B69</f>
        <v>8</v>
      </c>
      <c r="P11" s="107" t="str">
        <f>Electives!C69</f>
        <v>Visit a planetarium</v>
      </c>
      <c r="Q11" s="16" t="str">
        <f>IF(Electives!I69&lt;&gt;"", Electives!I69, " ")</f>
        <v xml:space="preserve"> </v>
      </c>
      <c r="S11" s="177">
        <f>'Cub Awards'!B14</f>
        <v>1</v>
      </c>
      <c r="T11" s="278" t="str">
        <f>'Cub Awards'!C14</f>
        <v>Attend either summer Day or Resident camp</v>
      </c>
      <c r="U11" s="278"/>
      <c r="V11" s="176" t="str">
        <f>IF('Cub Awards'!I14&lt;&gt;"", 'Cub Awards'!I14, "")</f>
        <v/>
      </c>
    </row>
    <row r="12" spans="1:22" ht="12.75" customHeight="1">
      <c r="A12" s="20" t="str">
        <f>D9</f>
        <v>Games Tigers Play</v>
      </c>
      <c r="B12" s="111" t="str">
        <f>Achievements!I20</f>
        <v/>
      </c>
      <c r="D12" s="342"/>
      <c r="E12" s="16" t="str">
        <f>Achievements!B15</f>
        <v>1c</v>
      </c>
      <c r="F12" s="143" t="str">
        <f>Achievements!C15</f>
        <v>Talk about what you learned while playing</v>
      </c>
      <c r="G12" s="16" t="str">
        <f>IF(Achievements!I15&lt;&gt;"", Achievements!I15, " ")</f>
        <v xml:space="preserve"> </v>
      </c>
      <c r="I12" s="343" t="str">
        <f>Electives!E15</f>
        <v>(do all)</v>
      </c>
      <c r="J12" s="16">
        <f>Electives!B16</f>
        <v>1</v>
      </c>
      <c r="K12" s="107" t="str">
        <f>Electives!C16</f>
        <v>Share five things that are orange</v>
      </c>
      <c r="L12" s="16" t="str">
        <f>IF(Electives!I16&lt;&gt;"", Electives!I16, " ")</f>
        <v xml:space="preserve"> </v>
      </c>
      <c r="N12" s="344" t="str">
        <f>Electives!B71</f>
        <v>Stories in Shapes</v>
      </c>
      <c r="O12" s="344"/>
      <c r="P12" s="344"/>
      <c r="Q12" s="344"/>
      <c r="S12" s="177">
        <f>'Cub Awards'!B15</f>
        <v>2</v>
      </c>
      <c r="T12" s="278" t="str">
        <f>'Cub Awards'!C15</f>
        <v>Complete Backyard Jungle / My Tiger Jungle</v>
      </c>
      <c r="U12" s="278"/>
      <c r="V12" s="176" t="str">
        <f>IF('Cub Awards'!I15&lt;&gt;"", 'Cub Awards'!I15, "")</f>
        <v xml:space="preserve"> </v>
      </c>
    </row>
    <row r="13" spans="1:22" ht="13.15" customHeight="1">
      <c r="A13" s="20" t="str">
        <f>D17</f>
        <v>My Family's Duty to God</v>
      </c>
      <c r="B13" s="111" t="str">
        <f>Achievements!I27</f>
        <v xml:space="preserve"> </v>
      </c>
      <c r="D13" s="342"/>
      <c r="E13" s="16">
        <f>Achievements!B16</f>
        <v>2</v>
      </c>
      <c r="F13" s="142" t="str">
        <f>Achievements!C16</f>
        <v>Bring a nutritious snack to den meeting</v>
      </c>
      <c r="G13" s="16" t="str">
        <f>IF(Achievements!I16&lt;&gt;"", Achievements!I16, " ")</f>
        <v xml:space="preserve"> </v>
      </c>
      <c r="I13" s="343"/>
      <c r="J13" s="16">
        <f>Electives!B17</f>
        <v>2</v>
      </c>
      <c r="K13" s="145" t="str">
        <f>Electives!C17</f>
        <v>Demonstrate loyalty to others over a week</v>
      </c>
      <c r="L13" s="16" t="str">
        <f>IF(Electives!I17&lt;&gt;"", Electives!I17, " ")</f>
        <v xml:space="preserve"> </v>
      </c>
      <c r="N13" s="339" t="str">
        <f>Electives!E71</f>
        <v>(do four)</v>
      </c>
      <c r="O13" s="16">
        <f>Electives!B72</f>
        <v>1</v>
      </c>
      <c r="P13" s="108" t="str">
        <f>Electives!C72</f>
        <v>Visit an art gallery or museum</v>
      </c>
      <c r="Q13" s="16" t="str">
        <f>IF(Electives!I72&lt;&gt;"", Electives!I72, " ")</f>
        <v xml:space="preserve"> </v>
      </c>
      <c r="S13" s="177">
        <f>'Cub Awards'!B16</f>
        <v>3</v>
      </c>
      <c r="T13" s="278" t="str">
        <f>'Cub Awards'!C16</f>
        <v>do four</v>
      </c>
      <c r="U13" s="278"/>
      <c r="V13" s="176" t="str">
        <f>IF('Cub Awards'!I16&lt;&gt;"", 'Cub Awards'!I16, "")</f>
        <v/>
      </c>
    </row>
    <row r="14" spans="1:22">
      <c r="A14" s="20" t="str">
        <f>D23</f>
        <v>Team Tiger</v>
      </c>
      <c r="B14" s="111" t="str">
        <f>Achievements!I34</f>
        <v/>
      </c>
      <c r="D14" s="342"/>
      <c r="E14" s="16">
        <f>Achievements!B17</f>
        <v>3</v>
      </c>
      <c r="F14" s="105" t="str">
        <f>Achievements!C17</f>
        <v>Make up a game with your den</v>
      </c>
      <c r="G14" s="16" t="str">
        <f>IF(Achievements!I17&lt;&gt;"", Achievements!I17, " ")</f>
        <v xml:space="preserve"> </v>
      </c>
      <c r="I14" s="343"/>
      <c r="J14" s="16">
        <f>Electives!B18</f>
        <v>3</v>
      </c>
      <c r="K14" s="107" t="str">
        <f>Electives!C18</f>
        <v>Do a new task to help your family</v>
      </c>
      <c r="L14" s="16" t="str">
        <f>IF(Electives!I18&lt;&gt;"", Electives!I18, " ")</f>
        <v xml:space="preserve"> </v>
      </c>
      <c r="N14" s="340"/>
      <c r="O14" s="16">
        <f>Electives!B73</f>
        <v>2</v>
      </c>
      <c r="P14" s="108" t="str">
        <f>Electives!C73</f>
        <v>Discuss what you like about art piece</v>
      </c>
      <c r="Q14" s="16" t="str">
        <f>IF(Electives!I73&lt;&gt;"", Electives!I73, " ")</f>
        <v xml:space="preserve"> </v>
      </c>
      <c r="S14" s="177" t="str">
        <f>'Cub Awards'!B17</f>
        <v>a</v>
      </c>
      <c r="T14" s="278" t="str">
        <f>'Cub Awards'!C17</f>
        <v>Participate in nature hike</v>
      </c>
      <c r="U14" s="278"/>
      <c r="V14" s="176" t="str">
        <f>IF('Cub Awards'!I17&lt;&gt;"", 'Cub Awards'!I17, "")</f>
        <v/>
      </c>
    </row>
    <row r="15" spans="1:22">
      <c r="A15" s="20" t="str">
        <f>D29</f>
        <v>Tiger Bites</v>
      </c>
      <c r="B15" s="111" t="str">
        <f>Achievements!I42</f>
        <v/>
      </c>
      <c r="D15" s="342"/>
      <c r="E15" s="16">
        <f>Achievements!B18</f>
        <v>4</v>
      </c>
      <c r="F15" s="105" t="str">
        <f>Achievements!C18</f>
        <v>Make up a new game and play it</v>
      </c>
      <c r="G15" s="16" t="str">
        <f>IF(Achievements!I18&lt;&gt;"", Achievements!I18, " ")</f>
        <v xml:space="preserve"> </v>
      </c>
      <c r="I15" s="343"/>
      <c r="J15" s="16">
        <f>Electives!B19</f>
        <v>4</v>
      </c>
      <c r="K15" s="107" t="str">
        <f>Electives!C19</f>
        <v>Talk about polite language</v>
      </c>
      <c r="L15" s="16" t="str">
        <f>IF(Electives!I19&lt;&gt;"", Electives!I19, " ")</f>
        <v xml:space="preserve"> </v>
      </c>
      <c r="N15" s="340"/>
      <c r="O15" s="16">
        <f>Electives!B74</f>
        <v>3</v>
      </c>
      <c r="P15" s="108" t="str">
        <f>Electives!C74</f>
        <v>Create an art piece</v>
      </c>
      <c r="Q15" s="16" t="str">
        <f>IF(Electives!I74&lt;&gt;"", Electives!I74, " ")</f>
        <v xml:space="preserve"> </v>
      </c>
      <c r="S15" s="177" t="str">
        <f>'Cub Awards'!B18</f>
        <v>b</v>
      </c>
      <c r="T15" s="278" t="str">
        <f>'Cub Awards'!C18</f>
        <v>Participate in outdoor activity</v>
      </c>
      <c r="U15" s="278"/>
      <c r="V15" s="176" t="str">
        <f>IF('Cub Awards'!I18&lt;&gt;"", 'Cub Awards'!I18, "")</f>
        <v/>
      </c>
    </row>
    <row r="16" spans="1:22" ht="12.75" customHeight="1">
      <c r="A16" s="112" t="str">
        <f>D36</f>
        <v>Tigers in the Wild</v>
      </c>
      <c r="B16" s="111" t="str">
        <f>Achievements!I53</f>
        <v/>
      </c>
      <c r="D16" s="342"/>
      <c r="E16" s="16">
        <f>Achievements!B19</f>
        <v>5</v>
      </c>
      <c r="F16" s="105" t="str">
        <f>Achievements!C19</f>
        <v>Learn how being active is part of health</v>
      </c>
      <c r="G16" s="16" t="str">
        <f>IF(Achievements!I19&lt;&gt;"", Achievements!I19, " ")</f>
        <v xml:space="preserve"> </v>
      </c>
      <c r="I16" s="343"/>
      <c r="J16" s="16">
        <f>Electives!B20</f>
        <v>5</v>
      </c>
      <c r="K16" s="107" t="str">
        <f>Electives!C20</f>
        <v>Play a game with your den politely</v>
      </c>
      <c r="L16" s="16" t="str">
        <f>IF(Electives!I20&lt;&gt;"", Electives!I20, " ")</f>
        <v xml:space="preserve"> </v>
      </c>
      <c r="N16" s="340"/>
      <c r="O16" s="16">
        <f>Electives!B75</f>
        <v>4</v>
      </c>
      <c r="P16" s="108" t="str">
        <f>Electives!C75</f>
        <v>Create an art piece using shapes</v>
      </c>
      <c r="Q16" s="16" t="str">
        <f>IF(Electives!I75&lt;&gt;"", Electives!I75, " ")</f>
        <v xml:space="preserve"> </v>
      </c>
      <c r="S16" s="177" t="str">
        <f>'Cub Awards'!B19</f>
        <v>c</v>
      </c>
      <c r="T16" s="278" t="str">
        <f>'Cub Awards'!C19</f>
        <v>Explain the buddy system</v>
      </c>
      <c r="U16" s="278"/>
      <c r="V16" s="176" t="str">
        <f>IF('Cub Awards'!I19&lt;&gt;"", 'Cub Awards'!I19, "")</f>
        <v/>
      </c>
    </row>
    <row r="17" spans="1:22">
      <c r="A17" s="45"/>
      <c r="B17" s="46"/>
      <c r="D17" s="344" t="str">
        <f>Achievements!B21</f>
        <v>My Family's Duty to God</v>
      </c>
      <c r="E17" s="344"/>
      <c r="F17" s="344"/>
      <c r="G17" s="344"/>
      <c r="I17" s="343"/>
      <c r="J17" s="16">
        <f>Electives!B21</f>
        <v>6</v>
      </c>
      <c r="K17" s="107" t="str">
        <f>Electives!C21</f>
        <v>Work on a service project</v>
      </c>
      <c r="L17" s="16" t="str">
        <f>IF(Electives!I21&lt;&gt;"", Electives!I21, " ")</f>
        <v xml:space="preserve"> </v>
      </c>
      <c r="N17" s="341"/>
      <c r="O17" s="16">
        <f>Electives!B76</f>
        <v>5</v>
      </c>
      <c r="P17" s="108" t="str">
        <f>Electives!C76</f>
        <v>Use tangrams to create shapes</v>
      </c>
      <c r="Q17" s="16" t="str">
        <f>IF(Electives!I76&lt;&gt;"", Electives!I76, " ")</f>
        <v xml:space="preserve"> </v>
      </c>
      <c r="R17" s="138"/>
      <c r="S17" s="177" t="str">
        <f>'Cub Awards'!B20</f>
        <v>d</v>
      </c>
      <c r="T17" s="278" t="str">
        <f>'Cub Awards'!C20</f>
        <v>Attend a pack overnighter</v>
      </c>
      <c r="U17" s="278"/>
      <c r="V17" s="176" t="str">
        <f>IF('Cub Awards'!I20&lt;&gt;"", 'Cub Awards'!I20, "")</f>
        <v/>
      </c>
    </row>
    <row r="18" spans="1:22" ht="12.75" customHeight="1">
      <c r="A18" s="1" t="s">
        <v>243</v>
      </c>
      <c r="D18" s="332" t="str">
        <f>Achievements!E21</f>
        <v>(do 1 and two of 2-5)</v>
      </c>
      <c r="E18" s="16">
        <f>Achievements!B22</f>
        <v>1</v>
      </c>
      <c r="F18" s="105" t="str">
        <f>Achievements!C22</f>
        <v>Find out what duty to God means</v>
      </c>
      <c r="G18" s="16" t="str">
        <f>IF(Achievements!I22&lt;&gt;"", Achievements!I22, " ")</f>
        <v xml:space="preserve"> </v>
      </c>
      <c r="I18" s="338" t="str">
        <f>Electives!B23</f>
        <v>Family Stories</v>
      </c>
      <c r="J18" s="338"/>
      <c r="K18" s="338"/>
      <c r="L18" s="141" t="str">
        <f>IF(Electives!I22&lt;&gt;"", Electives!I22, " ")</f>
        <v xml:space="preserve"> </v>
      </c>
      <c r="N18" s="338" t="str">
        <f>Electives!B78</f>
        <v>Tiger-iffic!</v>
      </c>
      <c r="O18" s="338"/>
      <c r="P18" s="338"/>
      <c r="Q18" s="338"/>
      <c r="S18" s="177" t="str">
        <f>'Cub Awards'!B21</f>
        <v>e</v>
      </c>
      <c r="T18" s="278" t="str">
        <f>'Cub Awards'!C21</f>
        <v>Complete an oudoor service project</v>
      </c>
      <c r="U18" s="278"/>
      <c r="V18" s="176" t="str">
        <f>IF('Cub Awards'!I21&lt;&gt;"", 'Cub Awards'!I21, "")</f>
        <v/>
      </c>
    </row>
    <row r="19" spans="1:22">
      <c r="A19" s="114" t="str">
        <f>I3</f>
        <v>Curiosity, Intrigue, and Magical Mysteries</v>
      </c>
      <c r="B19" s="16" t="str">
        <f>Electives!I14</f>
        <v/>
      </c>
      <c r="D19" s="333"/>
      <c r="E19" s="16">
        <f>Achievements!B23</f>
        <v>2</v>
      </c>
      <c r="F19" s="142" t="str">
        <f>Achievements!C23</f>
        <v>What makes family member special</v>
      </c>
      <c r="G19" s="16" t="str">
        <f>IF(Achievements!I23&lt;&gt;"", Achievements!I23, " ")</f>
        <v xml:space="preserve"> </v>
      </c>
      <c r="I19" s="343" t="str">
        <f>Electives!E23</f>
        <v>(do 1 and three of 2-8)</v>
      </c>
      <c r="J19" s="16">
        <f>Electives!B24</f>
        <v>1</v>
      </c>
      <c r="K19" s="107" t="str">
        <f>Electives!C24</f>
        <v>Discuss where your family originated</v>
      </c>
      <c r="L19" s="16" t="str">
        <f>IF(Electives!I24&lt;&gt;"", Electives!I24, " ")</f>
        <v xml:space="preserve"> </v>
      </c>
      <c r="N19" s="348" t="str">
        <f>Electives!E78</f>
        <v>(do 1-3 and one of 4-6)</v>
      </c>
      <c r="O19" s="16">
        <f>Electives!B79</f>
        <v>1</v>
      </c>
      <c r="P19" s="107" t="str">
        <f>Electives!C79</f>
        <v>Play two games by yourself</v>
      </c>
      <c r="Q19" s="16" t="str">
        <f>IF(Electives!I79&lt;&gt;"", Electives!I79, " ")</f>
        <v xml:space="preserve"> </v>
      </c>
      <c r="S19" s="177" t="str">
        <f>'Cub Awards'!B22</f>
        <v>f</v>
      </c>
      <c r="T19" s="278" t="str">
        <f>'Cub Awards'!C22</f>
        <v>Complete conservation project</v>
      </c>
      <c r="U19" s="278"/>
      <c r="V19" s="176" t="str">
        <f>IF('Cub Awards'!I22&lt;&gt;"", 'Cub Awards'!I22, "")</f>
        <v/>
      </c>
    </row>
    <row r="20" spans="1:22" ht="12.75" customHeight="1">
      <c r="A20" s="115" t="str">
        <f>I11</f>
        <v>Earning Your Stripes</v>
      </c>
      <c r="B20" s="16" t="str">
        <f>Electives!I22</f>
        <v xml:space="preserve"> </v>
      </c>
      <c r="D20" s="333"/>
      <c r="E20" s="16">
        <f>Achievements!B24</f>
        <v>3</v>
      </c>
      <c r="F20" s="105" t="str">
        <f>Achievements!C24</f>
        <v>Show your family's beliefs</v>
      </c>
      <c r="G20" s="16" t="str">
        <f>IF(Achievements!I24&lt;&gt;"", Achievements!I24, " ")</f>
        <v xml:space="preserve"> </v>
      </c>
      <c r="I20" s="343"/>
      <c r="J20" s="16">
        <f>Electives!B25</f>
        <v>2</v>
      </c>
      <c r="K20" s="107" t="str">
        <f>Electives!C25</f>
        <v>Make a family crest</v>
      </c>
      <c r="L20" s="16" t="str">
        <f>IF(Electives!I25&lt;&gt;"", Electives!I25, " ")</f>
        <v xml:space="preserve"> </v>
      </c>
      <c r="N20" s="348"/>
      <c r="O20" s="16">
        <f>Electives!B80</f>
        <v>2</v>
      </c>
      <c r="P20" s="107" t="str">
        <f>Electives!C80</f>
        <v>Play an inside game</v>
      </c>
      <c r="Q20" s="16" t="str">
        <f>IF(Electives!I80&lt;&gt;"", Electives!I80, " ")</f>
        <v xml:space="preserve"> </v>
      </c>
      <c r="S20" s="177" t="str">
        <f>'Cub Awards'!B23</f>
        <v>g</v>
      </c>
      <c r="T20" s="278" t="str">
        <f>'Cub Awards'!C23</f>
        <v>Earn the Summertime Pack Award</v>
      </c>
      <c r="U20" s="278"/>
      <c r="V20" s="176" t="str">
        <f>IF('Cub Awards'!I23&lt;&gt;"", 'Cub Awards'!I23, "")</f>
        <v/>
      </c>
    </row>
    <row r="21" spans="1:22">
      <c r="A21" s="115" t="str">
        <f>I18</f>
        <v>Family Stories</v>
      </c>
      <c r="B21" s="16" t="str">
        <f>Electives!I32</f>
        <v/>
      </c>
      <c r="D21" s="333"/>
      <c r="E21" s="16">
        <f>Achievements!B25</f>
        <v>4</v>
      </c>
      <c r="F21" s="105" t="str">
        <f>Achievements!C25</f>
        <v>Participate in a worship experience</v>
      </c>
      <c r="G21" s="16" t="str">
        <f>IF(Achievements!I25&lt;&gt;"", Achievements!I25, " ")</f>
        <v xml:space="preserve"> </v>
      </c>
      <c r="I21" s="343"/>
      <c r="J21" s="16">
        <f>Electives!B26</f>
        <v>3</v>
      </c>
      <c r="K21" s="107" t="str">
        <f>Electives!C26</f>
        <v>Find out about your heritage</v>
      </c>
      <c r="L21" s="16" t="str">
        <f>IF(Electives!I26&lt;&gt;"", Electives!I26, " ")</f>
        <v xml:space="preserve"> </v>
      </c>
      <c r="N21" s="348"/>
      <c r="O21" s="16">
        <f>Electives!B81</f>
        <v>3</v>
      </c>
      <c r="P21" s="107" t="str">
        <f>Electives!C81</f>
        <v>Play a problem-solving game</v>
      </c>
      <c r="Q21" s="16" t="str">
        <f>IF(Electives!I81&lt;&gt;"", Electives!I81, " ")</f>
        <v xml:space="preserve"> </v>
      </c>
      <c r="S21" s="177" t="str">
        <f>'Cub Awards'!B24</f>
        <v>h</v>
      </c>
      <c r="T21" s="278" t="str">
        <f>'Cub Awards'!C24</f>
        <v>Participate in nature observation</v>
      </c>
      <c r="U21" s="278"/>
      <c r="V21" s="176" t="str">
        <f>IF('Cub Awards'!I24&lt;&gt;"", 'Cub Awards'!I24, "")</f>
        <v/>
      </c>
    </row>
    <row r="22" spans="1:22">
      <c r="A22" s="115" t="str">
        <f>I27</f>
        <v>Floats and Boats</v>
      </c>
      <c r="B22" s="16" t="str">
        <f>Electives!I41</f>
        <v/>
      </c>
      <c r="D22" s="334"/>
      <c r="E22" s="16">
        <f>Achievements!B26</f>
        <v>5</v>
      </c>
      <c r="F22" s="143" t="str">
        <f>Achievements!C26</f>
        <v>Carry out an act that shows duty to God</v>
      </c>
      <c r="G22" s="16" t="str">
        <f>IF(Achievements!I26&lt;&gt;"", Achievements!I26, " ")</f>
        <v xml:space="preserve"> </v>
      </c>
      <c r="I22" s="343"/>
      <c r="J22" s="16">
        <f>Electives!B27</f>
        <v>4</v>
      </c>
      <c r="K22" s="107" t="str">
        <f>Electives!C27</f>
        <v>Interview a family elder</v>
      </c>
      <c r="L22" s="16" t="str">
        <f>IF(Electives!I27&lt;&gt;"", Electives!I27, " ")</f>
        <v xml:space="preserve"> </v>
      </c>
      <c r="N22" s="348"/>
      <c r="O22" s="16" t="str">
        <f>Electives!B82</f>
        <v>4a</v>
      </c>
      <c r="P22" s="107" t="str">
        <f>Electives!C82</f>
        <v>Play a family video game tournament</v>
      </c>
      <c r="Q22" s="16" t="str">
        <f>IF(Electives!I82&lt;&gt;"", Electives!I82, " ")</f>
        <v xml:space="preserve"> </v>
      </c>
      <c r="S22" s="177" t="str">
        <f>'Cub Awards'!B25</f>
        <v>i</v>
      </c>
      <c r="T22" s="278" t="str">
        <f>'Cub Awards'!C25</f>
        <v>Participate in outdoor aquatics</v>
      </c>
      <c r="U22" s="278"/>
      <c r="V22" s="176" t="str">
        <f>IF('Cub Awards'!I25&lt;&gt;"", 'Cub Awards'!I25, "")</f>
        <v/>
      </c>
    </row>
    <row r="23" spans="1:22">
      <c r="A23" s="116" t="str">
        <f>I35</f>
        <v>Good Knights</v>
      </c>
      <c r="B23" s="16" t="str">
        <f>Electives!I49</f>
        <v/>
      </c>
      <c r="D23" s="344" t="str">
        <f>Achievements!B28</f>
        <v>Team Tiger</v>
      </c>
      <c r="E23" s="344"/>
      <c r="F23" s="344"/>
      <c r="G23" s="344"/>
      <c r="I23" s="343"/>
      <c r="J23" s="16">
        <f>Electives!B28</f>
        <v>5</v>
      </c>
      <c r="K23" s="107" t="str">
        <f>Electives!C28</f>
        <v>Make a family tree</v>
      </c>
      <c r="L23" s="16" t="str">
        <f>IF(Electives!I28&lt;&gt;"", Electives!I28, " ")</f>
        <v xml:space="preserve"> </v>
      </c>
      <c r="N23" s="348"/>
      <c r="O23" s="16" t="str">
        <f>Electives!B83</f>
        <v>4b</v>
      </c>
      <c r="P23" s="145" t="str">
        <f>Electives!C83</f>
        <v>List three tips to help someone learn a game</v>
      </c>
      <c r="Q23" s="16" t="str">
        <f>IF(Electives!I83&lt;&gt;"", Electives!I83, " ")</f>
        <v xml:space="preserve"> </v>
      </c>
      <c r="S23" s="177" t="str">
        <f>'Cub Awards'!B26</f>
        <v>j</v>
      </c>
      <c r="T23" s="278" t="str">
        <f>'Cub Awards'!C26</f>
        <v>Participate in outdoor campfire pgm</v>
      </c>
      <c r="U23" s="278"/>
      <c r="V23" s="176" t="str">
        <f>IF('Cub Awards'!I26&lt;&gt;"", 'Cub Awards'!I26, "")</f>
        <v/>
      </c>
    </row>
    <row r="24" spans="1:22" ht="12.75" customHeight="1">
      <c r="A24" s="115" t="str">
        <f>I42</f>
        <v>Rolling Tigers</v>
      </c>
      <c r="B24" s="16" t="str">
        <f>Electives!I60</f>
        <v/>
      </c>
      <c r="D24" s="346" t="str">
        <f>Achievements!E28</f>
        <v>(do 1-2 and two of 3-5)</v>
      </c>
      <c r="E24" s="16">
        <f>Achievements!B29</f>
        <v>1</v>
      </c>
      <c r="F24" s="105" t="str">
        <f>Achievements!C29</f>
        <v>List different teams you're a part of</v>
      </c>
      <c r="G24" s="16" t="str">
        <f>IF(Achievements!I29&lt;&gt;"", Achievements!I29, " ")</f>
        <v xml:space="preserve"> </v>
      </c>
      <c r="I24" s="343"/>
      <c r="J24" s="16">
        <f>Electives!B29</f>
        <v>6</v>
      </c>
      <c r="K24" s="107" t="str">
        <f>Electives!C29</f>
        <v>Share what your name means</v>
      </c>
      <c r="L24" s="16" t="str">
        <f>IF(Electives!I29&lt;&gt;"", Electives!I29, " ")</f>
        <v xml:space="preserve"> </v>
      </c>
      <c r="N24" s="348"/>
      <c r="O24" s="16" t="str">
        <f>Electives!B84</f>
        <v>4c</v>
      </c>
      <c r="P24" s="108" t="str">
        <f>Electives!C84</f>
        <v>Play an appropriate game with a friend</v>
      </c>
      <c r="Q24" s="16" t="str">
        <f>IF(Electives!I84&lt;&gt;"", Electives!I84, " ")</f>
        <v xml:space="preserve"> </v>
      </c>
      <c r="S24" s="177" t="str">
        <f>'Cub Awards'!B27</f>
        <v>k</v>
      </c>
      <c r="T24" s="278" t="str">
        <f>'Cub Awards'!C27</f>
        <v>Participate in outdoor sporting event</v>
      </c>
      <c r="U24" s="278"/>
      <c r="V24" s="176" t="str">
        <f>IF('Cub Awards'!I27&lt;&gt;"", 'Cub Awards'!I27, "")</f>
        <v/>
      </c>
    </row>
    <row r="25" spans="1:22" ht="12.75" customHeight="1">
      <c r="A25" s="115" t="str">
        <f>N3</f>
        <v>Sky is the Limit</v>
      </c>
      <c r="B25" s="16" t="str">
        <f>Electives!I70</f>
        <v/>
      </c>
      <c r="D25" s="346"/>
      <c r="E25" s="16">
        <f>Achievements!B30</f>
        <v>2</v>
      </c>
      <c r="F25" s="105" t="str">
        <f>Achievements!C30</f>
        <v>Make a den job chart</v>
      </c>
      <c r="G25" s="16" t="str">
        <f>IF(Achievements!I30&lt;&gt;"", Achievements!I30, " ")</f>
        <v xml:space="preserve"> </v>
      </c>
      <c r="I25" s="343"/>
      <c r="J25" s="16">
        <f>Electives!B30</f>
        <v>7</v>
      </c>
      <c r="K25" s="145" t="str">
        <f>Electives!C30</f>
        <v>Share favorite snack from your heritage</v>
      </c>
      <c r="L25" s="16" t="str">
        <f>IF(Electives!I30&lt;&gt;"", Electives!I30, " ")</f>
        <v xml:space="preserve"> </v>
      </c>
      <c r="N25" s="348"/>
      <c r="O25" s="16">
        <f>Electives!B85</f>
        <v>5</v>
      </c>
      <c r="P25" s="107" t="str">
        <f>Electives!C85</f>
        <v>Invent a game and play it</v>
      </c>
      <c r="Q25" s="16" t="str">
        <f>IF(Electives!I85&lt;&gt;"", Electives!I85, " ")</f>
        <v xml:space="preserve"> </v>
      </c>
      <c r="S25" s="177" t="str">
        <f>'Cub Awards'!B28</f>
        <v>l</v>
      </c>
      <c r="T25" s="278" t="str">
        <f>'Cub Awards'!C28</f>
        <v>Participate in outdoor worship service</v>
      </c>
      <c r="U25" s="278"/>
      <c r="V25" s="176" t="str">
        <f>IF('Cub Awards'!I28&lt;&gt;"", 'Cub Awards'!I28, "")</f>
        <v/>
      </c>
    </row>
    <row r="26" spans="1:22" ht="12.75" customHeight="1">
      <c r="A26" s="115" t="str">
        <f>N12</f>
        <v>Stories in Shapes</v>
      </c>
      <c r="B26" s="113" t="str">
        <f>Electives!I77</f>
        <v/>
      </c>
      <c r="D26" s="346"/>
      <c r="E26" s="16">
        <f>Achievements!B31</f>
        <v>3</v>
      </c>
      <c r="F26" s="143" t="str">
        <f>Achievements!C31</f>
        <v>Do two chores at home weekly for a month</v>
      </c>
      <c r="G26" s="16" t="str">
        <f>IF(Achievements!I31&lt;&gt;"", Achievements!I31, " ")</f>
        <v xml:space="preserve"> </v>
      </c>
      <c r="I26" s="343"/>
      <c r="J26" s="16">
        <f>Electives!B31</f>
        <v>8</v>
      </c>
      <c r="K26" s="107" t="str">
        <f>Electives!C31</f>
        <v>Locate your family's origin on a map</v>
      </c>
      <c r="L26" s="16" t="str">
        <f>IF(Electives!I31&lt;&gt;"", Electives!I31, " ")</f>
        <v xml:space="preserve"> </v>
      </c>
      <c r="N26" s="348"/>
      <c r="O26" s="16">
        <f>Electives!B86</f>
        <v>6</v>
      </c>
      <c r="P26" s="107" t="str">
        <f>Electives!C86</f>
        <v>Play a team game with your den</v>
      </c>
      <c r="Q26" s="16" t="str">
        <f>IF(Electives!I86&lt;&gt;"", Electives!I86, " ")</f>
        <v xml:space="preserve"> </v>
      </c>
      <c r="S26" s="177" t="str">
        <f>'Cub Awards'!B29</f>
        <v>m</v>
      </c>
      <c r="T26" s="278" t="str">
        <f>'Cub Awards'!C29</f>
        <v>Explore park</v>
      </c>
      <c r="U26" s="278"/>
      <c r="V26" s="176" t="str">
        <f>IF('Cub Awards'!I29&lt;&gt;"", 'Cub Awards'!I29, "")</f>
        <v/>
      </c>
    </row>
    <row r="27" spans="1:22">
      <c r="A27" s="115" t="str">
        <f>N18</f>
        <v>Tiger-iffic!</v>
      </c>
      <c r="B27" s="16" t="str">
        <f>Electives!I87</f>
        <v xml:space="preserve"> </v>
      </c>
      <c r="D27" s="346"/>
      <c r="E27" s="16">
        <f>Achievements!B32</f>
        <v>4</v>
      </c>
      <c r="F27" s="105" t="str">
        <f>Achievements!C32</f>
        <v>Do activity to help community</v>
      </c>
      <c r="G27" s="16" t="str">
        <f>IF(Achievements!I32&lt;&gt;"", Achievements!I32, " ")</f>
        <v xml:space="preserve"> </v>
      </c>
      <c r="I27" s="338" t="str">
        <f>Electives!B33</f>
        <v>Floats and Boats</v>
      </c>
      <c r="J27" s="338"/>
      <c r="K27" s="338"/>
      <c r="L27" s="141" t="str">
        <f>IF(Electives!I31&lt;&gt;"", Electives!I31, " ")</f>
        <v xml:space="preserve"> </v>
      </c>
      <c r="N27" s="344" t="str">
        <f>Electives!B88</f>
        <v>Tiger: Safe and Smart</v>
      </c>
      <c r="O27" s="344"/>
      <c r="P27" s="344"/>
      <c r="Q27" s="344"/>
      <c r="S27" s="177" t="str">
        <f>'Cub Awards'!B30</f>
        <v>n</v>
      </c>
      <c r="T27" s="278" t="str">
        <f>'Cub Awards'!C30</f>
        <v>Invent and play outside game</v>
      </c>
      <c r="U27" s="278"/>
      <c r="V27" s="176" t="str">
        <f>IF('Cub Awards'!I30&lt;&gt;"", 'Cub Awards'!I30, "")</f>
        <v/>
      </c>
    </row>
    <row r="28" spans="1:22">
      <c r="A28" s="115" t="str">
        <f>N27</f>
        <v>Tiger: Safe and Smart</v>
      </c>
      <c r="B28" s="16" t="str">
        <f>Electives!I98</f>
        <v xml:space="preserve"> </v>
      </c>
      <c r="D28" s="346"/>
      <c r="E28" s="16">
        <f>Achievements!B33</f>
        <v>5</v>
      </c>
      <c r="F28" s="142" t="str">
        <f>Achievements!C33</f>
        <v>Show 3 ways a den makes a good team</v>
      </c>
      <c r="G28" s="16" t="str">
        <f>IF(Achievements!I33&lt;&gt;"", Achievements!I33, " ")</f>
        <v xml:space="preserve"> </v>
      </c>
      <c r="I28" s="343" t="str">
        <f>Electives!E33</f>
        <v>(1-4 and one of 5-7)</v>
      </c>
      <c r="J28" s="16">
        <f>Electives!B34</f>
        <v>1</v>
      </c>
      <c r="K28" s="140" t="str">
        <f>Electives!C34</f>
        <v>Say the SCOUT water safety chant</v>
      </c>
      <c r="L28" s="16" t="str">
        <f>IF(Electives!I34&lt;&gt;"", Electives!I34, " ")</f>
        <v xml:space="preserve"> </v>
      </c>
      <c r="N28" s="343" t="str">
        <f>Electives!E88</f>
        <v>(do 1-8)</v>
      </c>
      <c r="O28" s="16">
        <f>Electives!B89</f>
        <v>1</v>
      </c>
      <c r="P28" s="107" t="str">
        <f>Electives!C89</f>
        <v>Memorize your Address</v>
      </c>
      <c r="Q28" s="16" t="str">
        <f>IF(Electives!I89&lt;&gt;"", Electives!I89, " ")</f>
        <v xml:space="preserve"> </v>
      </c>
    </row>
    <row r="29" spans="1:22" ht="12.75" customHeight="1">
      <c r="A29" s="115" t="str">
        <f>N37</f>
        <v>Tiger Tag</v>
      </c>
      <c r="B29" s="16" t="str">
        <f>Electives!I104</f>
        <v/>
      </c>
      <c r="D29" s="344" t="str">
        <f>Achievements!B35</f>
        <v>Tiger Bites</v>
      </c>
      <c r="E29" s="344"/>
      <c r="F29" s="344"/>
      <c r="G29" s="344"/>
      <c r="I29" s="343"/>
      <c r="J29" s="16">
        <f>Electives!B35</f>
        <v>2</v>
      </c>
      <c r="K29" s="140" t="str">
        <f>Electives!C35</f>
        <v>Importance of buddies and play game</v>
      </c>
      <c r="L29" s="16" t="str">
        <f>IF(Electives!I35&lt;&gt;"", Electives!I35, " ")</f>
        <v xml:space="preserve"> </v>
      </c>
      <c r="N29" s="343"/>
      <c r="O29" s="16">
        <f>Electives!B90</f>
        <v>2</v>
      </c>
      <c r="P29" s="109" t="str">
        <f>Electives!C90</f>
        <v>Memorize an emergency contact's phone #</v>
      </c>
      <c r="Q29" s="16" t="str">
        <f>IF(Electives!I90&lt;&gt;"", Electives!I90, " ")</f>
        <v xml:space="preserve"> </v>
      </c>
    </row>
    <row r="30" spans="1:22" ht="12.75" customHeight="1">
      <c r="A30" s="115" t="str">
        <f>N42</f>
        <v>Tiger Tales</v>
      </c>
      <c r="B30" s="16" t="str">
        <f>Electives!I113</f>
        <v xml:space="preserve"> </v>
      </c>
      <c r="D30" s="347" t="str">
        <f>Achievements!E35</f>
        <v>(do 1-2 and two of 3-6)</v>
      </c>
      <c r="E30" s="16">
        <f>Achievements!B36</f>
        <v>1</v>
      </c>
      <c r="F30" s="105" t="str">
        <f>Achievements!C36</f>
        <v>Identify good and bad food choices</v>
      </c>
      <c r="G30" s="16" t="str">
        <f>IF(Achievements!I36&lt;&gt;"", Achievements!I36, " ")</f>
        <v xml:space="preserve"> </v>
      </c>
      <c r="I30" s="343"/>
      <c r="J30" s="16">
        <f>Electives!B36</f>
        <v>3</v>
      </c>
      <c r="K30" s="140" t="str">
        <f>Electives!C36</f>
        <v>Help someone into the water</v>
      </c>
      <c r="L30" s="16" t="str">
        <f>IF(Electives!I36&lt;&gt;"", Electives!I36, " ")</f>
        <v xml:space="preserve"> </v>
      </c>
      <c r="N30" s="343"/>
      <c r="O30" s="16">
        <f>Electives!B91</f>
        <v>3</v>
      </c>
      <c r="P30" s="107" t="str">
        <f>Electives!C91</f>
        <v>Take 911 safety quiz</v>
      </c>
      <c r="Q30" s="16" t="str">
        <f>IF(Electives!I91&lt;&gt;"", Electives!I91, " ")</f>
        <v xml:space="preserve"> </v>
      </c>
      <c r="S30" s="329" t="s">
        <v>419</v>
      </c>
      <c r="T30" s="329"/>
      <c r="U30" s="329"/>
      <c r="V30" s="329"/>
    </row>
    <row r="31" spans="1:22">
      <c r="A31" s="112" t="str">
        <f>N50</f>
        <v>Tiger Theater</v>
      </c>
      <c r="B31" s="16" t="str">
        <f>Electives!I120</f>
        <v xml:space="preserve"> </v>
      </c>
      <c r="D31" s="347"/>
      <c r="E31" s="16">
        <f>Achievements!B37</f>
        <v>2</v>
      </c>
      <c r="F31" s="105" t="str">
        <f>Achievements!C37</f>
        <v>Keep yourself and area clean</v>
      </c>
      <c r="G31" s="16" t="str">
        <f>IF(Achievements!I37&lt;&gt;"", Achievements!I37, " ")</f>
        <v xml:space="preserve"> </v>
      </c>
      <c r="I31" s="343"/>
      <c r="J31" s="16">
        <f>Electives!B37</f>
        <v>4</v>
      </c>
      <c r="K31" s="147" t="str">
        <f>Electives!C37</f>
        <v>Blow your breath under water and do a glide</v>
      </c>
      <c r="L31" s="16" t="str">
        <f>IF(Electives!I37&lt;&gt;"", Electives!I37, " ")</f>
        <v xml:space="preserve"> </v>
      </c>
      <c r="N31" s="343"/>
      <c r="O31" s="16">
        <f>Electives!B92</f>
        <v>4</v>
      </c>
      <c r="P31" s="107" t="str">
        <f>Electives!C92</f>
        <v>Show "Stop Drop and Roll"</v>
      </c>
      <c r="Q31" s="16" t="str">
        <f>IF(Electives!I92&lt;&gt;"", Electives!I92, " ")</f>
        <v xml:space="preserve"> </v>
      </c>
      <c r="S31" s="329"/>
      <c r="T31" s="329"/>
      <c r="U31" s="329"/>
      <c r="V31" s="329"/>
    </row>
    <row r="32" spans="1:22">
      <c r="A32" s="2"/>
      <c r="B32" s="15"/>
      <c r="D32" s="347"/>
      <c r="E32" s="16">
        <f>Achievements!B38</f>
        <v>3</v>
      </c>
      <c r="F32" s="142" t="str">
        <f>Achievements!C38</f>
        <v>Show difference between fruit and veggie</v>
      </c>
      <c r="G32" s="16" t="str">
        <f>IF(Achievements!I38&lt;&gt;"", Achievements!I38, " ")</f>
        <v xml:space="preserve"> </v>
      </c>
      <c r="I32" s="343"/>
      <c r="J32" s="16">
        <f>Electives!B38</f>
        <v>5</v>
      </c>
      <c r="K32" s="140" t="str">
        <f>Electives!C38</f>
        <v>Identify five different kinds of boats</v>
      </c>
      <c r="L32" s="16" t="str">
        <f>IF(Electives!I38&lt;&gt;"", Electives!I38, " ")</f>
        <v xml:space="preserve"> </v>
      </c>
      <c r="N32" s="343"/>
      <c r="O32" s="16">
        <f>Electives!B93</f>
        <v>5</v>
      </c>
      <c r="P32" s="107" t="str">
        <f>Electives!C93</f>
        <v>Show rolling someone in a blanket</v>
      </c>
      <c r="Q32" s="16" t="str">
        <f>IF(Electives!I93&lt;&gt;"", Electives!I93, " ")</f>
        <v xml:space="preserve"> </v>
      </c>
      <c r="S32" s="10"/>
      <c r="T32" s="178" t="str">
        <f>'Shooting Sports'!C5</f>
        <v>BB Gun: Level 1</v>
      </c>
      <c r="U32" s="10"/>
      <c r="V32" s="10"/>
    </row>
    <row r="33" spans="1:22" ht="12.75" customHeight="1">
      <c r="A33" s="2"/>
      <c r="B33" s="15"/>
      <c r="D33" s="347"/>
      <c r="E33" s="16">
        <f>Achievements!B39</f>
        <v>4</v>
      </c>
      <c r="F33" s="105" t="str">
        <f>Achievements!C39</f>
        <v>Help your family at a meal for a week</v>
      </c>
      <c r="G33" s="16" t="str">
        <f>IF(Achievements!I39&lt;&gt;"", Achievements!I39, " ")</f>
        <v xml:space="preserve"> </v>
      </c>
      <c r="I33" s="343"/>
      <c r="J33" s="16">
        <f>Electives!B39</f>
        <v>6</v>
      </c>
      <c r="K33" s="140" t="str">
        <f>Electives!C39</f>
        <v>Build a boat from recycled materials</v>
      </c>
      <c r="L33" s="16" t="str">
        <f>IF(Electives!I39&lt;&gt;"", Electives!I39, " ")</f>
        <v xml:space="preserve"> </v>
      </c>
      <c r="N33" s="343"/>
      <c r="O33" s="16">
        <f>Electives!B94</f>
        <v>6</v>
      </c>
      <c r="P33" s="107" t="str">
        <f>Electives!C94</f>
        <v>Make a fire escape map</v>
      </c>
      <c r="Q33" s="16" t="str">
        <f>IF(Electives!I94&lt;&gt;"", Electives!I94, " ")</f>
        <v xml:space="preserve"> </v>
      </c>
      <c r="S33" s="148">
        <f>'Shooting Sports'!B6</f>
        <v>1</v>
      </c>
      <c r="T33" s="148" t="str">
        <f>'Shooting Sports'!C6</f>
        <v>Explain what to do if you find gun</v>
      </c>
      <c r="U33" s="148"/>
      <c r="V33" s="148" t="str">
        <f>IF('Shooting Sports'!I6&lt;&gt;"", 'Shooting Sports'!I6, "")</f>
        <v/>
      </c>
    </row>
    <row r="34" spans="1:22" ht="12.75" customHeight="1">
      <c r="A34" s="2"/>
      <c r="B34" s="15"/>
      <c r="D34" s="347"/>
      <c r="E34" s="16">
        <f>Achievements!B40</f>
        <v>5</v>
      </c>
      <c r="F34" s="143" t="str">
        <f>Achievements!C40</f>
        <v>Use manners while eating with your fingers</v>
      </c>
      <c r="G34" s="16" t="str">
        <f>IF(Achievements!I40&lt;&gt;"", Achievements!I40, " ")</f>
        <v xml:space="preserve"> </v>
      </c>
      <c r="I34" s="343"/>
      <c r="J34" s="16">
        <f>Electives!B40</f>
        <v>7</v>
      </c>
      <c r="K34" s="146" t="str">
        <f>Electives!C40</f>
        <v>Show you can wear a life jacket properly</v>
      </c>
      <c r="L34" s="16" t="str">
        <f>IF(Electives!I40&lt;&gt;"", Electives!I40, " ")</f>
        <v xml:space="preserve"> </v>
      </c>
      <c r="N34" s="343"/>
      <c r="O34" s="16">
        <f>Electives!B95</f>
        <v>7</v>
      </c>
      <c r="P34" s="108" t="str">
        <f>Electives!C95</f>
        <v>Explain fire escape map and do fire drill</v>
      </c>
      <c r="Q34" s="16" t="str">
        <f>IF(Electives!I95&lt;&gt;"", Electives!I95, " ")</f>
        <v xml:space="preserve"> </v>
      </c>
      <c r="S34" s="148">
        <f>'Shooting Sports'!B7</f>
        <v>2</v>
      </c>
      <c r="T34" s="148" t="str">
        <f>'Shooting Sports'!C7</f>
        <v>Load, fire, secure gun and safety mech.</v>
      </c>
      <c r="U34" s="148"/>
      <c r="V34" s="148" t="str">
        <f>IF('Shooting Sports'!I7&lt;&gt;"", 'Shooting Sports'!I7, "")</f>
        <v/>
      </c>
    </row>
    <row r="35" spans="1:22">
      <c r="A35" s="88" t="s">
        <v>92</v>
      </c>
      <c r="B35" s="119"/>
      <c r="D35" s="347"/>
      <c r="E35" s="16">
        <f>Achievements!B41</f>
        <v>6</v>
      </c>
      <c r="F35" s="105" t="str">
        <f>Achievements!C41</f>
        <v>Make a good snack choice for den</v>
      </c>
      <c r="G35" s="16" t="str">
        <f>IF(Achievements!I41&lt;&gt;"", Achievements!I41, " ")</f>
        <v xml:space="preserve"> </v>
      </c>
      <c r="I35" s="338" t="str">
        <f>Electives!B42</f>
        <v>Good Knights</v>
      </c>
      <c r="J35" s="338"/>
      <c r="K35" s="338"/>
      <c r="L35" s="338"/>
      <c r="N35" s="343"/>
      <c r="O35" s="16">
        <f>Electives!B96</f>
        <v>8</v>
      </c>
      <c r="P35" s="144" t="str">
        <f>Electives!C96</f>
        <v>Find and check batteries in smoke detectors</v>
      </c>
      <c r="Q35" s="16" t="str">
        <f>IF(Electives!I96&lt;&gt;"", Electives!I96, " ")</f>
        <v xml:space="preserve"> </v>
      </c>
      <c r="S35" s="148">
        <f>'Shooting Sports'!B8</f>
        <v>3</v>
      </c>
      <c r="T35" s="148" t="str">
        <f>'Shooting Sports'!C8</f>
        <v>Demonstrate good shooting techniques</v>
      </c>
      <c r="U35" s="148"/>
      <c r="V35" s="148" t="str">
        <f>IF('Shooting Sports'!I8&lt;&gt;"", 'Shooting Sports'!I8, "")</f>
        <v/>
      </c>
    </row>
    <row r="36" spans="1:22" ht="12.75" customHeight="1">
      <c r="A36" s="89" t="s">
        <v>93</v>
      </c>
      <c r="B36" s="120"/>
      <c r="D36" s="344" t="str">
        <f>Achievements!B43</f>
        <v>Tigers in the Wild</v>
      </c>
      <c r="E36" s="344"/>
      <c r="F36" s="344"/>
      <c r="G36" s="344"/>
      <c r="I36" s="347" t="str">
        <f>Electives!E42</f>
        <v>(do 1-2 and two of 3-6)</v>
      </c>
      <c r="J36" s="16">
        <f>Electives!B43</f>
        <v>1</v>
      </c>
      <c r="K36" s="107" t="str">
        <f>Electives!C43</f>
        <v>Explain one point of the Scout Law</v>
      </c>
      <c r="L36" s="16" t="str">
        <f>IF(Electives!I43&lt;&gt;"", Electives!I43, " ")</f>
        <v xml:space="preserve"> </v>
      </c>
      <c r="N36" s="343"/>
      <c r="O36" s="16">
        <f>Electives!B97</f>
        <v>9</v>
      </c>
      <c r="P36" s="107" t="str">
        <f>Electives!C97</f>
        <v>Visit with an emergency responder</v>
      </c>
      <c r="Q36" s="16" t="str">
        <f>IF(Electives!I97&lt;&gt;"", Electives!I97, " ")</f>
        <v xml:space="preserve"> </v>
      </c>
      <c r="S36" s="148">
        <f>'Shooting Sports'!B9</f>
        <v>4</v>
      </c>
      <c r="T36" s="148" t="str">
        <f>'Shooting Sports'!C9</f>
        <v>Show how to put away and store gun</v>
      </c>
      <c r="U36" s="148"/>
      <c r="V36" s="148" t="str">
        <f>IF('Shooting Sports'!I9&lt;&gt;"", 'Shooting Sports'!I9, "")</f>
        <v/>
      </c>
    </row>
    <row r="37" spans="1:22" ht="12.75" customHeight="1">
      <c r="A37" s="89" t="s">
        <v>334</v>
      </c>
      <c r="B37" s="120"/>
      <c r="D37" s="343" t="str">
        <f>Achievements!E43</f>
        <v>(do 1-3 and one of 4-7)</v>
      </c>
      <c r="E37" s="16">
        <f>Achievements!B44</f>
        <v>1</v>
      </c>
      <c r="F37" s="142" t="str">
        <f>Achievements!C44</f>
        <v>Collect the CS Six Essentials for a hike</v>
      </c>
      <c r="G37" s="16" t="str">
        <f>IF(Achievements!I44&lt;&gt;"", Achievements!I44, " ")</f>
        <v xml:space="preserve"> </v>
      </c>
      <c r="I37" s="347"/>
      <c r="J37" s="16">
        <f>Electives!B44</f>
        <v>2</v>
      </c>
      <c r="K37" s="107" t="str">
        <f>Electives!C44</f>
        <v>Make a code of conduct for your den</v>
      </c>
      <c r="L37" s="16" t="str">
        <f>IF(Electives!I44&lt;&gt;"", Electives!I44, " ")</f>
        <v xml:space="preserve"> </v>
      </c>
      <c r="N37" s="344" t="str">
        <f>Electives!B99</f>
        <v>Tiger Tag</v>
      </c>
      <c r="O37" s="344"/>
      <c r="P37" s="344"/>
      <c r="Q37" s="344"/>
      <c r="S37" s="179"/>
      <c r="T37" s="178" t="str">
        <f>'Shooting Sports'!C11</f>
        <v>BB Gun: Level 2</v>
      </c>
      <c r="U37" s="179"/>
      <c r="V37" s="179" t="str">
        <f>IF('Shooting Sports'!I11&lt;&gt;"", 'Shooting Sports'!I11, "")</f>
        <v/>
      </c>
    </row>
    <row r="38" spans="1:22" ht="12.75" customHeight="1">
      <c r="A38" s="90" t="s">
        <v>94</v>
      </c>
      <c r="B38" s="121"/>
      <c r="D38" s="343"/>
      <c r="E38" s="16">
        <f>Achievements!B45</f>
        <v>2</v>
      </c>
      <c r="F38" s="105" t="str">
        <f>Achievements!C45</f>
        <v>Go for a hike and carry your own gear</v>
      </c>
      <c r="G38" s="16" t="str">
        <f>IF(Achievements!I45&lt;&gt;"", Achievements!I45, " ")</f>
        <v xml:space="preserve"> </v>
      </c>
      <c r="I38" s="347"/>
      <c r="J38" s="16">
        <f>Electives!B45</f>
        <v>3</v>
      </c>
      <c r="K38" s="107" t="str">
        <f>Electives!C45</f>
        <v>Create a den and a personal shield</v>
      </c>
      <c r="L38" s="16" t="str">
        <f>IF(Electives!I45&lt;&gt;"", Electives!I45, " ")</f>
        <v xml:space="preserve"> </v>
      </c>
      <c r="N38" s="332" t="str">
        <f>Electives!E99</f>
        <v>(do 1-2 and one of 3-4)</v>
      </c>
      <c r="O38" s="16">
        <f>Electives!B100</f>
        <v>1</v>
      </c>
      <c r="P38" s="107" t="str">
        <f>Electives!C100</f>
        <v>Tell den about active game</v>
      </c>
      <c r="Q38" s="16" t="str">
        <f>IF(Electives!I100&lt;&gt;"", Electives!I100, " ")</f>
        <v xml:space="preserve"> </v>
      </c>
      <c r="S38" s="148">
        <f>'Shooting Sports'!B12</f>
        <v>1</v>
      </c>
      <c r="T38" s="148" t="str">
        <f>'Shooting Sports'!C12</f>
        <v>Earn the Level 1 Emblem for BB Gun</v>
      </c>
      <c r="U38" s="148"/>
      <c r="V38" s="148" t="str">
        <f>IF('Shooting Sports'!I12&lt;&gt;"", 'Shooting Sports'!I12, "")</f>
        <v/>
      </c>
    </row>
    <row r="39" spans="1:22" ht="12.75" customHeight="1">
      <c r="A39" s="2"/>
      <c r="B39" s="15"/>
      <c r="D39" s="343"/>
      <c r="E39" s="16" t="str">
        <f>Achievements!B46</f>
        <v>3a</v>
      </c>
      <c r="F39" s="105" t="str">
        <f>Achievements!C46</f>
        <v>Talk about being clean in outdoors</v>
      </c>
      <c r="G39" s="16" t="str">
        <f>IF(Achievements!I46&lt;&gt;"", Achievements!I46, " ")</f>
        <v xml:space="preserve"> </v>
      </c>
      <c r="I39" s="347"/>
      <c r="J39" s="16">
        <f>Electives!B46</f>
        <v>4</v>
      </c>
      <c r="K39" s="110" t="str">
        <f>Electives!C46</f>
        <v>Build a castle out of recycled materials</v>
      </c>
      <c r="L39" s="16" t="str">
        <f>IF(Electives!I46&lt;&gt;"", Electives!I46, " ")</f>
        <v xml:space="preserve"> </v>
      </c>
      <c r="N39" s="333"/>
      <c r="O39" s="16">
        <f>Electives!B101</f>
        <v>2</v>
      </c>
      <c r="P39" s="108" t="str">
        <f>Electives!C101</f>
        <v>Play two games with den.  Discuss</v>
      </c>
      <c r="Q39" s="16" t="str">
        <f>IF(Electives!I101&lt;&gt;"", Electives!I101, " ")</f>
        <v xml:space="preserve"> </v>
      </c>
      <c r="S39" s="148" t="str">
        <f>'Shooting Sports'!B13</f>
        <v>S1</v>
      </c>
      <c r="T39" s="148" t="str">
        <f>'Shooting Sports'!C13</f>
        <v>Demonstrate one shooting position</v>
      </c>
      <c r="U39" s="148"/>
      <c r="V39" s="148" t="str">
        <f>IF('Shooting Sports'!I13&lt;&gt;"", 'Shooting Sports'!I13, "")</f>
        <v/>
      </c>
    </row>
    <row r="40" spans="1:22">
      <c r="D40" s="343"/>
      <c r="E40" s="16" t="str">
        <f>Achievements!B47</f>
        <v>3b</v>
      </c>
      <c r="F40" s="105" t="str">
        <f>Achievements!C47</f>
        <v>Discuss "trash your trash"</v>
      </c>
      <c r="G40" s="16" t="str">
        <f>IF(Achievements!I47&lt;&gt;"", Achievements!I47, " ")</f>
        <v xml:space="preserve"> </v>
      </c>
      <c r="I40" s="347"/>
      <c r="J40" s="16">
        <f>Electives!B47</f>
        <v>5</v>
      </c>
      <c r="K40" s="107" t="str">
        <f>Electives!C47</f>
        <v>Design a Tiger Knight obstacle course</v>
      </c>
      <c r="L40" s="16" t="str">
        <f>IF(Electives!I47&lt;&gt;"", Electives!I47, " ")</f>
        <v xml:space="preserve"> </v>
      </c>
      <c r="N40" s="333"/>
      <c r="O40" s="16">
        <f>Electives!B102</f>
        <v>3</v>
      </c>
      <c r="P40" s="107" t="str">
        <f>Electives!C102</f>
        <v>Play a relay game with your den</v>
      </c>
      <c r="Q40" s="16" t="str">
        <f>IF(Electives!I102&lt;&gt;"", Electives!I102, " ")</f>
        <v xml:space="preserve"> </v>
      </c>
      <c r="S40" s="148" t="str">
        <f>'Shooting Sports'!B14</f>
        <v>S2</v>
      </c>
      <c r="T40" s="148" t="str">
        <f>'Shooting Sports'!C14</f>
        <v>Fire 5 BBs in 2 volleys at the Tiger target</v>
      </c>
      <c r="U40" s="148"/>
      <c r="V40" s="148" t="str">
        <f>IF('Shooting Sports'!I14&lt;&gt;"", 'Shooting Sports'!I14, "")</f>
        <v/>
      </c>
    </row>
    <row r="41" spans="1:22">
      <c r="D41" s="343"/>
      <c r="E41" s="16" t="str">
        <f>Achievements!B48</f>
        <v>3c</v>
      </c>
      <c r="F41" s="142" t="str">
        <f>Achievements!C48</f>
        <v>Apply Outdoor Code and Leave no Trace</v>
      </c>
      <c r="G41" s="16" t="str">
        <f>IF(Achievements!I48&lt;&gt;"", Achievements!I48, " ")</f>
        <v xml:space="preserve"> </v>
      </c>
      <c r="I41" s="347"/>
      <c r="J41" s="16">
        <f>Electives!B48</f>
        <v>6</v>
      </c>
      <c r="K41" s="107" t="str">
        <f>Electives!C48</f>
        <v>Participate in a service project</v>
      </c>
      <c r="L41" s="16" t="str">
        <f>IF(Electives!I48&lt;&gt;"", Electives!I48, " ")</f>
        <v xml:space="preserve"> </v>
      </c>
      <c r="N41" s="334"/>
      <c r="O41" s="16">
        <f>Electives!B103</f>
        <v>4</v>
      </c>
      <c r="P41" s="108" t="str">
        <f>Electives!C103</f>
        <v>Choose an outdoor game with you den</v>
      </c>
      <c r="Q41" s="16" t="str">
        <f>IF(Electives!I103&lt;&gt;"", Electives!I103, " ")</f>
        <v xml:space="preserve"> </v>
      </c>
      <c r="S41" s="148" t="str">
        <f>'Shooting Sports'!B15</f>
        <v>S3</v>
      </c>
      <c r="T41" s="148" t="str">
        <f>'Shooting Sports'!C15</f>
        <v>Demonstrate/Explain range commands</v>
      </c>
      <c r="U41" s="148"/>
      <c r="V41" s="148" t="str">
        <f>IF('Shooting Sports'!I15&lt;&gt;"", 'Shooting Sports'!I15, "")</f>
        <v/>
      </c>
    </row>
    <row r="42" spans="1:22" ht="12.75" customHeight="1">
      <c r="D42" s="343"/>
      <c r="E42" s="16">
        <f>Achievements!B49</f>
        <v>4</v>
      </c>
      <c r="F42" s="105" t="str">
        <f>Achievements!C49</f>
        <v>Find plant/animal signs on a hike</v>
      </c>
      <c r="G42" s="16" t="str">
        <f>IF(Achievements!I49&lt;&gt;"", Achievements!I49, " ")</f>
        <v xml:space="preserve"> </v>
      </c>
      <c r="I42" s="338" t="str">
        <f>Electives!B50</f>
        <v>Rolling Tigers</v>
      </c>
      <c r="J42" s="338"/>
      <c r="K42" s="338"/>
      <c r="L42" s="338"/>
      <c r="N42" s="344" t="str">
        <f>Electives!B105</f>
        <v>Tiger Tales</v>
      </c>
      <c r="O42" s="344"/>
      <c r="P42" s="344"/>
      <c r="Q42" s="344"/>
      <c r="S42" s="179"/>
      <c r="T42" s="178" t="str">
        <f>'Shooting Sports'!C17</f>
        <v>Archery: Level 1</v>
      </c>
      <c r="U42" s="179"/>
      <c r="V42" s="179" t="str">
        <f>IF('Shooting Sports'!I17&lt;&gt;"", 'Shooting Sports'!I17, "")</f>
        <v/>
      </c>
    </row>
    <row r="43" spans="1:22" ht="12.75" customHeight="1">
      <c r="D43" s="343"/>
      <c r="E43" s="16">
        <f>Achievements!B50</f>
        <v>5</v>
      </c>
      <c r="F43" s="105" t="str">
        <f>Achievements!C50</f>
        <v>Participate in campfire</v>
      </c>
      <c r="G43" s="16" t="str">
        <f>IF(Achievements!I50&lt;&gt;"", Achievements!I50, " ")</f>
        <v xml:space="preserve"> </v>
      </c>
      <c r="I43" s="343" t="str">
        <f>Electives!E50</f>
        <v>(do 1-3 and two of 4-9)</v>
      </c>
      <c r="J43" s="16">
        <f>Electives!B51</f>
        <v>1</v>
      </c>
      <c r="K43" s="140" t="str">
        <f>Electives!C51</f>
        <v>Demonstrate proper safety gear</v>
      </c>
      <c r="L43" s="16" t="str">
        <f>IF(Electives!I51&lt;&gt;"", Electives!I51, " ")</f>
        <v xml:space="preserve"> </v>
      </c>
      <c r="N43" s="343" t="str">
        <f>Electives!E105</f>
        <v>(do four)</v>
      </c>
      <c r="O43" s="16">
        <f>Electives!B106</f>
        <v>1</v>
      </c>
      <c r="P43" s="107" t="str">
        <f>Electives!C106</f>
        <v>Create a tall tale with your den</v>
      </c>
      <c r="Q43" s="16" t="str">
        <f>IF(Electives!I106&lt;&gt;"", Electives!I106, " ")</f>
        <v xml:space="preserve"> </v>
      </c>
      <c r="S43" s="148">
        <f>'Shooting Sports'!B18</f>
        <v>1</v>
      </c>
      <c r="T43" s="148" t="str">
        <f>'Shooting Sports'!C18</f>
        <v>Follow archery range rules and whistles</v>
      </c>
      <c r="U43" s="148"/>
      <c r="V43" s="148" t="str">
        <f>IF('Shooting Sports'!I18&lt;&gt;"", 'Shooting Sports'!I18, "")</f>
        <v/>
      </c>
    </row>
    <row r="44" spans="1:22" ht="13.15" customHeight="1">
      <c r="A44" s="2"/>
      <c r="B44" s="15"/>
      <c r="D44" s="343"/>
      <c r="E44" s="16">
        <f>Achievements!B51</f>
        <v>6</v>
      </c>
      <c r="F44" s="105" t="str">
        <f>Achievements!C51</f>
        <v>Find two different trees and plants</v>
      </c>
      <c r="G44" s="16" t="str">
        <f>IF(Achievements!I51&lt;&gt;"", Achievements!I51, " ")</f>
        <v xml:space="preserve"> </v>
      </c>
      <c r="I44" s="343"/>
      <c r="J44" s="16">
        <f>Electives!B52</f>
        <v>2</v>
      </c>
      <c r="K44" s="140" t="str">
        <f>Electives!C52</f>
        <v>Learn and demonstrate bike safety</v>
      </c>
      <c r="L44" s="16" t="str">
        <f>IF(Electives!I52&lt;&gt;"", Electives!I52, " ")</f>
        <v xml:space="preserve"> </v>
      </c>
      <c r="N44" s="343"/>
      <c r="O44" s="16">
        <f>Electives!B107</f>
        <v>2</v>
      </c>
      <c r="P44" s="107" t="str">
        <f>Electives!C107</f>
        <v>Share your own tall tale</v>
      </c>
      <c r="Q44" s="16" t="str">
        <f>IF(Electives!I107&lt;&gt;"", Electives!I107, " ")</f>
        <v xml:space="preserve"> </v>
      </c>
      <c r="S44" s="148">
        <f>'Shooting Sports'!B19</f>
        <v>2</v>
      </c>
      <c r="T44" s="148" t="str">
        <f>'Shooting Sports'!C19</f>
        <v>Identify recurve and compound bow</v>
      </c>
      <c r="U44" s="148"/>
      <c r="V44" s="148" t="str">
        <f>IF('Shooting Sports'!I19&lt;&gt;"", 'Shooting Sports'!I19, "")</f>
        <v/>
      </c>
    </row>
    <row r="45" spans="1:22" ht="12.75" customHeight="1">
      <c r="A45" s="2"/>
      <c r="B45" s="15"/>
      <c r="D45" s="343"/>
      <c r="E45" s="16">
        <f>Achievements!B52</f>
        <v>7</v>
      </c>
      <c r="F45" s="105" t="str">
        <f>Achievements!C52</f>
        <v>Visit nature center/zoo/etc</v>
      </c>
      <c r="G45" s="16" t="str">
        <f>IF(Achievements!I52&lt;&gt;"", Achievements!I52, " ")</f>
        <v xml:space="preserve"> </v>
      </c>
      <c r="I45" s="343"/>
      <c r="J45" s="16">
        <f>Electives!B53</f>
        <v>3</v>
      </c>
      <c r="K45" s="140" t="str">
        <f>Electives!C53</f>
        <v>Demonstrate proper hand signals</v>
      </c>
      <c r="L45" s="16" t="str">
        <f>IF(Electives!I53&lt;&gt;"", Electives!I53, " ")</f>
        <v xml:space="preserve"> </v>
      </c>
      <c r="N45" s="343"/>
      <c r="O45" s="16">
        <f>Electives!B108</f>
        <v>3</v>
      </c>
      <c r="P45" s="107" t="str">
        <f>Electives!C108</f>
        <v>Read tall tale with adult partner</v>
      </c>
      <c r="Q45" s="16" t="str">
        <f>IF(Electives!I108&lt;&gt;"", Electives!I108, " ")</f>
        <v xml:space="preserve"> </v>
      </c>
      <c r="S45" s="148">
        <f>'Shooting Sports'!B20</f>
        <v>3</v>
      </c>
      <c r="T45" s="148" t="str">
        <f>'Shooting Sports'!C20</f>
        <v>Demonstrate arm/finger guards &amp; quiver</v>
      </c>
      <c r="U45" s="148"/>
      <c r="V45" s="148" t="str">
        <f>IF('Shooting Sports'!I20&lt;&gt;"", 'Shooting Sports'!I20, "")</f>
        <v/>
      </c>
    </row>
    <row r="46" spans="1:22">
      <c r="A46" s="2"/>
      <c r="B46" s="15"/>
      <c r="I46" s="343"/>
      <c r="J46" s="16">
        <f>Electives!B54</f>
        <v>4</v>
      </c>
      <c r="K46" s="140" t="str">
        <f>Electives!C54</f>
        <v>Do a safety check on your bicycle</v>
      </c>
      <c r="L46" s="16" t="str">
        <f>IF(Electives!I54&lt;&gt;"", Electives!I54, " ")</f>
        <v xml:space="preserve"> </v>
      </c>
      <c r="N46" s="343"/>
      <c r="O46" s="16">
        <f>Electives!B109</f>
        <v>4</v>
      </c>
      <c r="P46" s="110" t="str">
        <f>Electives!C109</f>
        <v>Share a piece of art from your tall tale</v>
      </c>
      <c r="Q46" s="16" t="str">
        <f>IF(Electives!I109&lt;&gt;"", Electives!I109, " ")</f>
        <v xml:space="preserve"> </v>
      </c>
      <c r="S46" s="148">
        <f>'Shooting Sports'!B21</f>
        <v>4</v>
      </c>
      <c r="T46" s="148" t="str">
        <f>'Shooting Sports'!C21</f>
        <v>Properly shoot a bow</v>
      </c>
      <c r="U46" s="148"/>
      <c r="V46" s="148" t="str">
        <f>IF('Shooting Sports'!I21&lt;&gt;"", 'Shooting Sports'!I21, "")</f>
        <v/>
      </c>
    </row>
    <row r="47" spans="1:22">
      <c r="A47" s="2"/>
      <c r="B47" s="15"/>
      <c r="I47" s="343"/>
      <c r="J47" s="16">
        <f>Electives!B55</f>
        <v>5</v>
      </c>
      <c r="K47" s="140" t="str">
        <f>Electives!C55</f>
        <v>Go on a bicycle hike</v>
      </c>
      <c r="L47" s="16" t="str">
        <f>IF(Electives!I55&lt;&gt;"", Electives!I55, " ")</f>
        <v xml:space="preserve"> </v>
      </c>
      <c r="N47" s="343"/>
      <c r="O47" s="16">
        <f>Electives!B110</f>
        <v>5</v>
      </c>
      <c r="P47" s="107" t="str">
        <f>Electives!C110</f>
        <v>Play a game from the past</v>
      </c>
      <c r="Q47" s="16" t="str">
        <f>IF(Electives!I110&lt;&gt;"", Electives!I110, " ")</f>
        <v xml:space="preserve"> </v>
      </c>
      <c r="S47" s="148">
        <f>'Shooting Sports'!B22</f>
        <v>5</v>
      </c>
      <c r="T47" s="148" t="str">
        <f>'Shooting Sports'!C22</f>
        <v>Safely retrieve arrows</v>
      </c>
      <c r="U47" s="148"/>
      <c r="V47" s="148" t="str">
        <f>IF('Shooting Sports'!I22&lt;&gt;"", 'Shooting Sports'!I22, "")</f>
        <v/>
      </c>
    </row>
    <row r="48" spans="1:22" ht="12.75" customHeight="1">
      <c r="I48" s="343"/>
      <c r="J48" s="16">
        <f>Electives!B56</f>
        <v>6</v>
      </c>
      <c r="K48" s="140" t="str">
        <f>Electives!C56</f>
        <v>Discuss two different kinds of bicycles</v>
      </c>
      <c r="L48" s="16" t="str">
        <f>IF(Electives!I56&lt;&gt;"", Electives!I56, " ")</f>
        <v xml:space="preserve"> </v>
      </c>
      <c r="N48" s="343"/>
      <c r="O48" s="16">
        <f>Electives!B111</f>
        <v>6</v>
      </c>
      <c r="P48" s="107" t="str">
        <f>Electives!C111</f>
        <v>Sing two folk songs</v>
      </c>
      <c r="Q48" s="16" t="str">
        <f>IF(Electives!I111&lt;&gt;"", Electives!I111, " ")</f>
        <v xml:space="preserve"> </v>
      </c>
      <c r="S48" s="179"/>
      <c r="T48" s="178" t="str">
        <f>'Shooting Sports'!C24</f>
        <v>Archery: Level 2</v>
      </c>
      <c r="U48" s="179"/>
      <c r="V48" s="179" t="str">
        <f>IF('Shooting Sports'!I24&lt;&gt;"", 'Shooting Sports'!I24, "")</f>
        <v/>
      </c>
    </row>
    <row r="49" spans="2:22" ht="12.75" customHeight="1">
      <c r="B49" s="139"/>
      <c r="I49" s="343"/>
      <c r="J49" s="16">
        <f>Electives!B57</f>
        <v>7</v>
      </c>
      <c r="K49" s="140" t="str">
        <f>Electives!C57</f>
        <v>Share about a famous cyclist</v>
      </c>
      <c r="L49" s="16" t="str">
        <f>IF(Electives!I57&lt;&gt;"", Electives!I57, " ")</f>
        <v xml:space="preserve"> </v>
      </c>
      <c r="N49" s="343"/>
      <c r="O49" s="16">
        <f>Electives!B112</f>
        <v>7</v>
      </c>
      <c r="P49" s="107" t="str">
        <f>Electives!C112</f>
        <v>Visit a historical museum or landmark</v>
      </c>
      <c r="Q49" s="16" t="str">
        <f>IF(Electives!I112&lt;&gt;"", Electives!I112, " ")</f>
        <v xml:space="preserve"> </v>
      </c>
      <c r="S49" s="148">
        <f>'Shooting Sports'!B25</f>
        <v>1</v>
      </c>
      <c r="T49" s="148" t="str">
        <f>'Shooting Sports'!C25</f>
        <v>Earn the Level 1 Emblem for Archery</v>
      </c>
      <c r="U49" s="148"/>
      <c r="V49" s="148" t="str">
        <f>IF('Shooting Sports'!I25&lt;&gt;"", 'Shooting Sports'!I25, "")</f>
        <v/>
      </c>
    </row>
    <row r="50" spans="2:22">
      <c r="B50" s="139"/>
      <c r="D50" s="139"/>
      <c r="E50" s="139"/>
      <c r="G50" s="139"/>
      <c r="I50" s="343"/>
      <c r="J50" s="16">
        <f>Electives!B58</f>
        <v>8</v>
      </c>
      <c r="K50" s="146" t="str">
        <f>Electives!C58</f>
        <v>Visit a police dept to learn about bike laws</v>
      </c>
      <c r="L50" s="16" t="str">
        <f>IF(Electives!I58&lt;&gt;"", Electives!I58, " ")</f>
        <v xml:space="preserve"> </v>
      </c>
      <c r="N50" s="344" t="str">
        <f>Electives!B114</f>
        <v>Tiger Theater</v>
      </c>
      <c r="O50" s="344"/>
      <c r="P50" s="344"/>
      <c r="Q50" s="344"/>
      <c r="S50" s="148" t="str">
        <f>'Shooting Sports'!B26</f>
        <v>S1</v>
      </c>
      <c r="T50" s="148" t="str">
        <f>'Shooting Sports'!C26</f>
        <v>Identify 3 arrow and 3 bow parts</v>
      </c>
      <c r="U50" s="148"/>
      <c r="V50" s="148" t="str">
        <f>IF('Shooting Sports'!I26&lt;&gt;"", 'Shooting Sports'!I26, "")</f>
        <v/>
      </c>
    </row>
    <row r="51" spans="2:22">
      <c r="B51" s="139"/>
      <c r="D51" s="139"/>
      <c r="E51" s="139"/>
      <c r="G51" s="139"/>
      <c r="I51" s="343"/>
      <c r="J51" s="16">
        <f>Electives!B59</f>
        <v>9</v>
      </c>
      <c r="K51" s="140" t="str">
        <f>Electives!C59</f>
        <v>Identify two jobs that use bicycles</v>
      </c>
      <c r="L51" s="16" t="str">
        <f>IF(Electives!I59&lt;&gt;"", Electives!I59, " ")</f>
        <v xml:space="preserve"> </v>
      </c>
      <c r="N51" s="343" t="str">
        <f>Electives!E114</f>
        <v>(do four)</v>
      </c>
      <c r="O51" s="16">
        <f>Electives!B115</f>
        <v>1</v>
      </c>
      <c r="P51" s="107" t="str">
        <f>Electives!C115</f>
        <v>Discuss types of theater</v>
      </c>
      <c r="Q51" s="16" t="str">
        <f>IF(Electives!I115&lt;&gt;"", Electives!I115, " ")</f>
        <v xml:space="preserve"> </v>
      </c>
      <c r="S51" s="148" t="str">
        <f>'Shooting Sports'!B27</f>
        <v>S2</v>
      </c>
      <c r="T51" s="148" t="str">
        <f>'Shooting Sports'!C27</f>
        <v>Loose 3 arrows in 2 volleys</v>
      </c>
      <c r="U51" s="148"/>
      <c r="V51" s="148" t="str">
        <f>IF('Shooting Sports'!I27&lt;&gt;"", 'Shooting Sports'!I27, "")</f>
        <v/>
      </c>
    </row>
    <row r="52" spans="2:22">
      <c r="B52" s="139"/>
      <c r="D52" s="139"/>
      <c r="E52" s="139"/>
      <c r="G52" s="139"/>
      <c r="N52" s="343"/>
      <c r="O52" s="16">
        <f>Electives!B116</f>
        <v>2</v>
      </c>
      <c r="P52" s="107" t="str">
        <f>Electives!C116</f>
        <v>Play a game of one-word charades</v>
      </c>
      <c r="Q52" s="16" t="str">
        <f>IF(Electives!I116&lt;&gt;"", Electives!I116, " ")</f>
        <v xml:space="preserve"> </v>
      </c>
      <c r="S52" s="148" t="str">
        <f>'Shooting Sports'!B28</f>
        <v>S3</v>
      </c>
      <c r="T52" s="148" t="str">
        <f>'Shooting Sports'!C28</f>
        <v>Demonstrate/Explain range commands</v>
      </c>
      <c r="U52" s="148"/>
      <c r="V52" s="148" t="str">
        <f>IF('Shooting Sports'!I28&lt;&gt;"", 'Shooting Sports'!I28, "")</f>
        <v/>
      </c>
    </row>
    <row r="53" spans="2:22" ht="12.75" customHeight="1">
      <c r="B53" s="139"/>
      <c r="D53" s="139"/>
      <c r="E53" s="139"/>
      <c r="G53" s="139"/>
      <c r="N53" s="343"/>
      <c r="O53" s="16">
        <f>Electives!B117</f>
        <v>3</v>
      </c>
      <c r="P53" s="107" t="str">
        <f>Electives!C117</f>
        <v>Make a puppet</v>
      </c>
      <c r="Q53" s="16" t="str">
        <f>IF(Electives!I117&lt;&gt;"", Electives!I117, " ")</f>
        <v xml:space="preserve"> </v>
      </c>
      <c r="S53" s="179"/>
      <c r="T53" s="178" t="str">
        <f>'Shooting Sports'!C30</f>
        <v>Slingshot: Level 1</v>
      </c>
      <c r="U53" s="179"/>
      <c r="V53" s="179" t="str">
        <f>IF('Shooting Sports'!I30&lt;&gt;"", 'Shooting Sports'!I30, "")</f>
        <v/>
      </c>
    </row>
    <row r="54" spans="2:22" ht="13.15" customHeight="1">
      <c r="B54" s="139"/>
      <c r="D54" s="139"/>
      <c r="E54" s="139"/>
      <c r="G54" s="139"/>
      <c r="N54" s="343"/>
      <c r="O54" s="16">
        <f>Electives!B118</f>
        <v>4</v>
      </c>
      <c r="P54" s="107" t="str">
        <f>Electives!C118</f>
        <v>Perform a simple reader's theater</v>
      </c>
      <c r="Q54" s="16" t="str">
        <f>IF(Electives!I118&lt;&gt;"", Electives!I118, " ")</f>
        <v xml:space="preserve"> </v>
      </c>
      <c r="S54" s="148">
        <f>'Shooting Sports'!B31</f>
        <v>1</v>
      </c>
      <c r="T54" s="148" t="str">
        <f>'Shooting Sports'!C31</f>
        <v>Demonstrate good shooting techniques</v>
      </c>
      <c r="U54" s="148"/>
      <c r="V54" s="148" t="str">
        <f>IF('Shooting Sports'!I31&lt;&gt;"", 'Shooting Sports'!I31, "")</f>
        <v/>
      </c>
    </row>
    <row r="55" spans="2:22">
      <c r="B55" s="139"/>
      <c r="D55" s="139"/>
      <c r="E55" s="139"/>
      <c r="G55" s="139"/>
      <c r="N55" s="343"/>
      <c r="O55" s="16">
        <f>Electives!B119</f>
        <v>5</v>
      </c>
      <c r="P55" s="107" t="str">
        <f>Electives!C119</f>
        <v>Watch a play or attend a story time</v>
      </c>
      <c r="Q55" s="16" t="str">
        <f>IF(Electives!I119&lt;&gt;"", Electives!I119, " ")</f>
        <v xml:space="preserve"> </v>
      </c>
      <c r="S55" s="148">
        <f>'Shooting Sports'!B32</f>
        <v>2</v>
      </c>
      <c r="T55" s="148" t="str">
        <f>'Shooting Sports'!C32</f>
        <v>Explain parts of slingshot</v>
      </c>
      <c r="U55" s="148"/>
      <c r="V55" s="148" t="str">
        <f>IF('Shooting Sports'!I32&lt;&gt;"", 'Shooting Sports'!I32, "")</f>
        <v/>
      </c>
    </row>
    <row r="56" spans="2:22">
      <c r="B56" s="139"/>
      <c r="D56" s="139"/>
      <c r="E56" s="139"/>
      <c r="G56" s="139"/>
      <c r="S56" s="148">
        <f>'Shooting Sports'!B33</f>
        <v>3</v>
      </c>
      <c r="T56" s="148" t="str">
        <f>'Shooting Sports'!C33</f>
        <v>Explain types of ammo</v>
      </c>
      <c r="U56" s="148"/>
      <c r="V56" s="148" t="str">
        <f>IF('Shooting Sports'!I33&lt;&gt;"", 'Shooting Sports'!I33, "")</f>
        <v/>
      </c>
    </row>
    <row r="57" spans="2:22" ht="12.75" customHeight="1">
      <c r="B57" s="139"/>
      <c r="D57" s="139"/>
      <c r="E57" s="139"/>
      <c r="G57" s="139"/>
      <c r="S57" s="148">
        <f>'Shooting Sports'!B34</f>
        <v>4</v>
      </c>
      <c r="T57" s="148" t="str">
        <f>'Shooting Sports'!C34</f>
        <v>Explain types of targets</v>
      </c>
      <c r="U57" s="148"/>
      <c r="V57" s="148" t="str">
        <f>IF('Shooting Sports'!I34&lt;&gt;"", 'Shooting Sports'!I34, "")</f>
        <v/>
      </c>
    </row>
    <row r="58" spans="2:22" ht="12.75" customHeight="1">
      <c r="B58" s="139"/>
      <c r="D58" s="139"/>
      <c r="E58" s="139"/>
      <c r="G58" s="139"/>
      <c r="S58" s="179"/>
      <c r="T58" s="178" t="str">
        <f>'Shooting Sports'!C36</f>
        <v>Slingshot: Level 2</v>
      </c>
      <c r="U58" s="179"/>
      <c r="V58" s="179" t="str">
        <f>IF('Shooting Sports'!I36&lt;&gt;"", 'Shooting Sports'!I36, "")</f>
        <v/>
      </c>
    </row>
    <row r="59" spans="2:22">
      <c r="D59" s="139"/>
      <c r="E59" s="139"/>
      <c r="G59" s="139"/>
      <c r="S59" s="148">
        <f>'Shooting Sports'!B37</f>
        <v>1</v>
      </c>
      <c r="T59" s="148" t="str">
        <f>'Shooting Sports'!C37</f>
        <v>Earn the Level 1 Emblem for Slingshot</v>
      </c>
      <c r="U59" s="148"/>
      <c r="V59" s="148" t="str">
        <f>IF('Shooting Sports'!I37&lt;&gt;"", 'Shooting Sports'!I37, "")</f>
        <v/>
      </c>
    </row>
    <row r="60" spans="2:22">
      <c r="S60" s="148" t="str">
        <f>'Shooting Sports'!B38</f>
        <v>S1</v>
      </c>
      <c r="T60" s="148" t="str">
        <f>'Shooting Sports'!C38</f>
        <v>Fire 3 shots in 2 volleys at a target</v>
      </c>
      <c r="U60" s="148"/>
      <c r="V60" s="148" t="str">
        <f>IF('Shooting Sports'!I38&lt;&gt;"", 'Shooting Sports'!I38, "")</f>
        <v/>
      </c>
    </row>
    <row r="61" spans="2:22">
      <c r="S61" s="148" t="str">
        <f>'Shooting Sports'!B39</f>
        <v>S2</v>
      </c>
      <c r="T61" s="148" t="str">
        <f>'Shooting Sports'!C39</f>
        <v>Demonstrate/Explain range commands</v>
      </c>
      <c r="U61" s="148"/>
      <c r="V61" s="148" t="str">
        <f>IF('Shooting Sports'!I39&lt;&gt;"", 'Shooting Sports'!I39, "")</f>
        <v/>
      </c>
    </row>
    <row r="62" spans="2:22">
      <c r="S62" s="148" t="str">
        <f>'Shooting Sports'!B40</f>
        <v>S3</v>
      </c>
      <c r="T62" s="148" t="str">
        <f>'Shooting Sports'!C40</f>
        <v>Shoot with your off hand</v>
      </c>
      <c r="U62" s="148"/>
      <c r="V62" s="148" t="str">
        <f>IF('Shooting Sports'!I40&lt;&gt;"", 'Shooting Sports'!I40, "")</f>
        <v/>
      </c>
    </row>
    <row r="63" spans="2:22" ht="12.75" customHeight="1">
      <c r="B63" s="139"/>
    </row>
    <row r="64" spans="2:22" ht="12.75" customHeight="1">
      <c r="B64" s="139"/>
      <c r="D64" s="139"/>
      <c r="E64" s="139"/>
      <c r="G64" s="139"/>
    </row>
    <row r="65" spans="2:17">
      <c r="D65" s="139"/>
      <c r="E65" s="139"/>
      <c r="G65" s="139"/>
    </row>
    <row r="69" spans="2:17">
      <c r="J69" s="139"/>
      <c r="L69" s="139"/>
      <c r="O69" s="139"/>
      <c r="Q69" s="139"/>
    </row>
    <row r="70" spans="2:17" ht="12.75" customHeight="1">
      <c r="B70" s="139"/>
      <c r="J70" s="139"/>
      <c r="L70" s="139"/>
      <c r="O70" s="139"/>
      <c r="Q70" s="139"/>
    </row>
    <row r="71" spans="2:17" ht="12.75" customHeight="1">
      <c r="B71" s="139"/>
      <c r="D71" s="139"/>
      <c r="E71" s="139"/>
      <c r="G71" s="139"/>
      <c r="J71" s="139"/>
      <c r="L71" s="139"/>
      <c r="O71" s="139"/>
      <c r="Q71" s="139"/>
    </row>
    <row r="72" spans="2:17" ht="12.75" customHeight="1">
      <c r="B72" s="139"/>
      <c r="D72" s="139"/>
      <c r="E72" s="139"/>
      <c r="G72" s="139"/>
    </row>
    <row r="73" spans="2:17">
      <c r="D73" s="139"/>
      <c r="E73" s="139"/>
      <c r="G73" s="139"/>
    </row>
    <row r="76" spans="2:17">
      <c r="J76" s="139"/>
      <c r="L76" s="139"/>
      <c r="O76" s="139"/>
      <c r="Q76" s="139"/>
    </row>
    <row r="77" spans="2:17" ht="13.15" customHeight="1">
      <c r="B77" s="139"/>
    </row>
    <row r="78" spans="2:17">
      <c r="D78" s="139"/>
      <c r="E78" s="139"/>
      <c r="G78" s="139"/>
    </row>
    <row r="80" spans="2:17">
      <c r="J80" s="139"/>
      <c r="L80" s="139"/>
      <c r="O80" s="139"/>
      <c r="Q80" s="139"/>
    </row>
    <row r="81" spans="2:17" ht="12.75" customHeight="1">
      <c r="B81" s="139"/>
      <c r="J81" s="139"/>
      <c r="L81" s="139"/>
      <c r="O81" s="139"/>
      <c r="Q81" s="139"/>
    </row>
    <row r="82" spans="2:17" ht="12.75" customHeight="1">
      <c r="B82" s="139"/>
      <c r="D82" s="139"/>
      <c r="E82" s="139"/>
    </row>
    <row r="83" spans="2:17">
      <c r="D83" s="139"/>
      <c r="E83" s="139"/>
    </row>
    <row r="84" spans="2:17">
      <c r="J84" s="139"/>
      <c r="L84" s="139"/>
      <c r="O84" s="139"/>
      <c r="Q84" s="139"/>
    </row>
    <row r="85" spans="2:17">
      <c r="B85" s="139"/>
      <c r="J85" s="139"/>
      <c r="L85" s="139"/>
      <c r="O85" s="139"/>
      <c r="Q85" s="139"/>
    </row>
    <row r="86" spans="2:17">
      <c r="B86" s="139"/>
      <c r="D86" s="139"/>
      <c r="E86" s="139"/>
      <c r="G86" s="141" t="str">
        <f>IF(Achievements!I91&lt;&gt;"", Achievements!I91, " ")</f>
        <v xml:space="preserve"> </v>
      </c>
      <c r="J86" s="139"/>
      <c r="L86" s="139"/>
      <c r="O86" s="139"/>
      <c r="Q86" s="139"/>
    </row>
    <row r="87" spans="2:17" ht="13.15" customHeight="1">
      <c r="B87" s="139"/>
      <c r="D87" s="139"/>
      <c r="E87" s="139"/>
      <c r="G87" s="141" t="str">
        <f>IF(Achievements!I92&lt;&gt;"", Achievements!I92, " ")</f>
        <v xml:space="preserve"> </v>
      </c>
      <c r="J87" s="139"/>
      <c r="L87" s="139"/>
      <c r="O87" s="139"/>
      <c r="Q87" s="139"/>
    </row>
    <row r="88" spans="2:17" ht="12.75" customHeight="1">
      <c r="B88" s="139"/>
      <c r="D88" s="139"/>
      <c r="E88" s="139"/>
      <c r="J88" s="139"/>
      <c r="L88" s="139"/>
      <c r="O88" s="139"/>
      <c r="Q88" s="139"/>
    </row>
    <row r="89" spans="2:17" ht="12.75" customHeight="1">
      <c r="B89" s="139"/>
      <c r="D89" s="139"/>
      <c r="E89" s="139"/>
    </row>
    <row r="90" spans="2:17">
      <c r="D90" s="139"/>
      <c r="E90" s="139"/>
    </row>
    <row r="93" spans="2:17">
      <c r="J93" s="139"/>
      <c r="L93" s="139"/>
      <c r="O93" s="139"/>
      <c r="Q93" s="139"/>
    </row>
    <row r="94" spans="2:17" ht="13.15" customHeight="1">
      <c r="B94" s="139"/>
    </row>
    <row r="95" spans="2:17">
      <c r="D95" s="139"/>
      <c r="E95" s="139"/>
    </row>
    <row r="101" spans="2:17">
      <c r="J101" s="139"/>
      <c r="L101" s="139"/>
      <c r="O101" s="139"/>
      <c r="Q101" s="139"/>
    </row>
    <row r="102" spans="2:17" ht="13.15" customHeight="1">
      <c r="B102" s="139"/>
    </row>
    <row r="103" spans="2:17">
      <c r="D103" s="139"/>
      <c r="E103" s="139"/>
      <c r="G103" s="139"/>
    </row>
    <row r="106" spans="2:17">
      <c r="J106" s="139"/>
      <c r="K106" s="106"/>
      <c r="L106" s="139"/>
      <c r="O106" s="139"/>
      <c r="Q106" s="139"/>
    </row>
    <row r="107" spans="2:17">
      <c r="B107" s="139"/>
      <c r="J107" s="139"/>
      <c r="K107" s="106"/>
      <c r="L107" s="139"/>
      <c r="O107" s="139"/>
      <c r="Q107" s="139"/>
    </row>
    <row r="108" spans="2:17">
      <c r="B108" s="139"/>
      <c r="D108" s="139"/>
      <c r="E108" s="139"/>
      <c r="G108" s="139"/>
      <c r="J108" s="139"/>
      <c r="K108" s="106"/>
      <c r="L108" s="139"/>
      <c r="O108" s="139"/>
      <c r="Q108" s="139"/>
    </row>
    <row r="109" spans="2:17">
      <c r="B109" s="139"/>
      <c r="D109" s="139"/>
      <c r="E109" s="139"/>
      <c r="G109" s="139"/>
      <c r="J109" s="139"/>
      <c r="K109" s="106"/>
      <c r="L109" s="139"/>
      <c r="O109" s="139"/>
      <c r="Q109" s="139"/>
    </row>
    <row r="110" spans="2:17">
      <c r="B110" s="139"/>
      <c r="D110" s="139"/>
      <c r="E110" s="139"/>
      <c r="G110" s="139"/>
      <c r="J110" s="139"/>
      <c r="K110" s="106"/>
      <c r="L110" s="139"/>
      <c r="O110" s="139"/>
      <c r="Q110" s="139"/>
    </row>
    <row r="111" spans="2:17">
      <c r="B111" s="139"/>
      <c r="D111" s="139"/>
      <c r="E111" s="139"/>
      <c r="G111" s="139"/>
      <c r="J111" s="139"/>
      <c r="K111" s="106"/>
      <c r="L111" s="139"/>
      <c r="O111" s="139"/>
      <c r="Q111" s="139"/>
    </row>
    <row r="112" spans="2:17">
      <c r="B112" s="139"/>
      <c r="D112" s="139"/>
      <c r="E112" s="139"/>
      <c r="G112" s="139"/>
      <c r="J112" s="139"/>
      <c r="K112" s="106"/>
      <c r="L112" s="139"/>
      <c r="O112" s="139"/>
      <c r="Q112" s="139"/>
    </row>
    <row r="113" spans="2:17">
      <c r="B113" s="139"/>
      <c r="D113" s="139"/>
      <c r="E113" s="139"/>
      <c r="G113" s="139"/>
      <c r="J113" s="139"/>
      <c r="K113" s="106"/>
      <c r="L113" s="139"/>
      <c r="O113" s="139"/>
      <c r="Q113" s="139"/>
    </row>
    <row r="114" spans="2:17">
      <c r="B114" s="139"/>
      <c r="D114" s="139"/>
      <c r="E114" s="139"/>
      <c r="G114" s="139"/>
      <c r="J114" s="139"/>
      <c r="K114" s="106"/>
      <c r="L114" s="139"/>
      <c r="O114" s="139"/>
      <c r="Q114" s="139"/>
    </row>
    <row r="115" spans="2:17">
      <c r="B115" s="139"/>
      <c r="D115" s="139"/>
      <c r="E115" s="139"/>
      <c r="G115" s="139"/>
      <c r="J115" s="139"/>
      <c r="K115" s="106"/>
      <c r="L115" s="139"/>
      <c r="O115" s="139"/>
      <c r="Q115" s="139"/>
    </row>
    <row r="116" spans="2:17">
      <c r="B116" s="139"/>
      <c r="D116" s="139"/>
      <c r="E116" s="139"/>
      <c r="G116" s="139"/>
      <c r="J116" s="139"/>
      <c r="K116" s="106"/>
      <c r="L116" s="139"/>
      <c r="O116" s="139"/>
      <c r="Q116" s="139"/>
    </row>
    <row r="117" spans="2:17">
      <c r="B117" s="139"/>
      <c r="D117" s="139"/>
      <c r="E117" s="139"/>
      <c r="G117" s="139"/>
      <c r="J117" s="139"/>
      <c r="K117" s="106"/>
      <c r="L117" s="139"/>
      <c r="O117" s="139"/>
      <c r="Q117" s="139"/>
    </row>
    <row r="118" spans="2:17">
      <c r="B118" s="139"/>
      <c r="D118" s="139"/>
      <c r="E118" s="139"/>
      <c r="G118" s="139"/>
      <c r="J118" s="139"/>
      <c r="K118" s="106"/>
      <c r="L118" s="139"/>
      <c r="O118" s="139"/>
      <c r="Q118" s="139"/>
    </row>
    <row r="119" spans="2:17">
      <c r="B119" s="139"/>
      <c r="D119" s="139"/>
      <c r="E119" s="139"/>
      <c r="G119" s="139"/>
      <c r="J119" s="139"/>
      <c r="K119" s="106"/>
      <c r="L119" s="139"/>
      <c r="O119" s="139"/>
      <c r="Q119" s="139"/>
    </row>
    <row r="120" spans="2:17">
      <c r="B120" s="139"/>
      <c r="D120" s="139"/>
      <c r="E120" s="139"/>
      <c r="G120" s="139"/>
      <c r="J120" s="139"/>
      <c r="K120" s="106"/>
      <c r="L120" s="139"/>
      <c r="O120" s="139"/>
      <c r="Q120" s="139"/>
    </row>
    <row r="121" spans="2:17">
      <c r="B121" s="139"/>
      <c r="D121" s="139"/>
      <c r="E121" s="139"/>
      <c r="G121" s="139"/>
      <c r="J121" s="139"/>
      <c r="K121" s="106"/>
      <c r="L121" s="139"/>
      <c r="O121" s="139"/>
      <c r="Q121" s="139"/>
    </row>
    <row r="122" spans="2:17">
      <c r="B122" s="139"/>
      <c r="D122" s="139"/>
      <c r="E122" s="139"/>
      <c r="G122" s="139"/>
      <c r="J122" s="139"/>
      <c r="K122" s="106"/>
      <c r="L122" s="139"/>
      <c r="O122" s="139"/>
      <c r="Q122" s="139"/>
    </row>
    <row r="123" spans="2:17">
      <c r="B123" s="139"/>
      <c r="D123" s="139"/>
      <c r="E123" s="139"/>
      <c r="G123" s="139"/>
      <c r="J123" s="139"/>
      <c r="K123" s="106"/>
      <c r="L123" s="139"/>
      <c r="O123" s="139"/>
      <c r="Q123" s="139"/>
    </row>
    <row r="124" spans="2:17">
      <c r="B124" s="139"/>
      <c r="D124" s="139"/>
      <c r="E124" s="139"/>
      <c r="G124" s="139"/>
      <c r="J124" s="139"/>
      <c r="K124" s="106"/>
      <c r="L124" s="139"/>
      <c r="O124" s="139"/>
      <c r="Q124" s="139"/>
    </row>
    <row r="125" spans="2:17">
      <c r="B125" s="139"/>
      <c r="D125" s="139"/>
      <c r="E125" s="139"/>
      <c r="G125" s="139"/>
      <c r="J125" s="139"/>
      <c r="K125" s="106"/>
      <c r="L125" s="139"/>
      <c r="O125" s="139"/>
      <c r="Q125" s="139"/>
    </row>
    <row r="126" spans="2:17">
      <c r="B126" s="139"/>
      <c r="D126" s="139"/>
      <c r="E126" s="139"/>
      <c r="G126" s="139"/>
      <c r="J126" s="139"/>
      <c r="K126" s="106"/>
      <c r="L126" s="139"/>
      <c r="O126" s="139"/>
      <c r="Q126" s="139"/>
    </row>
    <row r="127" spans="2:17">
      <c r="B127" s="139"/>
      <c r="D127" s="139"/>
      <c r="E127" s="139"/>
      <c r="G127" s="139"/>
      <c r="J127" s="139"/>
      <c r="K127" s="106"/>
      <c r="L127" s="139"/>
      <c r="O127" s="139"/>
      <c r="Q127" s="139"/>
    </row>
    <row r="128" spans="2:17">
      <c r="B128" s="139"/>
      <c r="D128" s="139"/>
      <c r="E128" s="139"/>
      <c r="G128" s="139"/>
      <c r="J128" s="139"/>
      <c r="K128" s="106"/>
      <c r="L128" s="139"/>
      <c r="O128" s="139"/>
      <c r="Q128" s="139"/>
    </row>
    <row r="129" spans="2:17">
      <c r="B129" s="139"/>
      <c r="D129" s="139"/>
      <c r="E129" s="139"/>
      <c r="G129" s="139"/>
      <c r="J129" s="139"/>
      <c r="K129" s="106"/>
      <c r="L129" s="139"/>
      <c r="O129" s="139"/>
      <c r="Q129" s="139"/>
    </row>
    <row r="130" spans="2:17">
      <c r="B130" s="139"/>
      <c r="D130" s="139"/>
      <c r="E130" s="139"/>
      <c r="G130" s="139"/>
      <c r="J130" s="139"/>
      <c r="K130" s="106"/>
      <c r="L130" s="139"/>
      <c r="O130" s="139"/>
      <c r="Q130" s="139"/>
    </row>
    <row r="131" spans="2:17">
      <c r="B131" s="139"/>
      <c r="D131" s="139"/>
      <c r="E131" s="139"/>
      <c r="G131" s="139"/>
      <c r="J131" s="139"/>
      <c r="K131" s="106"/>
      <c r="L131" s="139"/>
      <c r="O131" s="139"/>
      <c r="Q131" s="139"/>
    </row>
    <row r="132" spans="2:17">
      <c r="B132" s="139"/>
      <c r="D132" s="139"/>
      <c r="E132" s="139"/>
      <c r="G132" s="139"/>
      <c r="J132" s="139"/>
      <c r="K132" s="106"/>
      <c r="L132" s="139"/>
      <c r="O132" s="139"/>
      <c r="Q132" s="139"/>
    </row>
    <row r="133" spans="2:17">
      <c r="B133" s="139"/>
      <c r="D133" s="139"/>
      <c r="E133" s="139"/>
      <c r="G133" s="139"/>
      <c r="J133" s="139"/>
      <c r="K133" s="106"/>
      <c r="L133" s="139"/>
      <c r="O133" s="139"/>
      <c r="Q133" s="139"/>
    </row>
    <row r="134" spans="2:17">
      <c r="B134" s="139"/>
      <c r="D134" s="139"/>
      <c r="E134" s="139"/>
      <c r="G134" s="139"/>
      <c r="J134" s="139"/>
      <c r="K134" s="106"/>
      <c r="L134" s="139"/>
      <c r="O134" s="139"/>
      <c r="Q134" s="139"/>
    </row>
    <row r="135" spans="2:17">
      <c r="B135" s="139"/>
      <c r="D135" s="139"/>
      <c r="E135" s="139"/>
      <c r="G135" s="139"/>
      <c r="J135" s="139"/>
      <c r="K135" s="106"/>
      <c r="L135" s="139"/>
      <c r="O135" s="139"/>
      <c r="Q135" s="139"/>
    </row>
    <row r="136" spans="2:17">
      <c r="B136" s="139"/>
      <c r="D136" s="139"/>
      <c r="E136" s="139"/>
      <c r="G136" s="139"/>
      <c r="J136" s="139"/>
      <c r="K136" s="106"/>
      <c r="L136" s="139"/>
      <c r="O136" s="139"/>
      <c r="Q136" s="139"/>
    </row>
    <row r="137" spans="2:17">
      <c r="B137" s="139"/>
      <c r="D137" s="139"/>
      <c r="E137" s="139"/>
      <c r="G137" s="139"/>
      <c r="J137" s="139"/>
      <c r="K137" s="106"/>
      <c r="L137" s="139"/>
      <c r="O137" s="139"/>
      <c r="Q137" s="139"/>
    </row>
    <row r="138" spans="2:17">
      <c r="B138" s="139"/>
      <c r="D138" s="139"/>
      <c r="E138" s="139"/>
      <c r="G138" s="139"/>
      <c r="J138" s="139"/>
      <c r="K138" s="106"/>
      <c r="L138" s="139"/>
      <c r="O138" s="139"/>
      <c r="Q138" s="139"/>
    </row>
    <row r="139" spans="2:17">
      <c r="B139" s="139"/>
      <c r="D139" s="139"/>
      <c r="E139" s="139"/>
      <c r="G139" s="139"/>
      <c r="J139" s="139"/>
      <c r="K139" s="106"/>
      <c r="L139" s="139"/>
      <c r="O139" s="139"/>
      <c r="Q139" s="139"/>
    </row>
    <row r="140" spans="2:17">
      <c r="B140" s="139"/>
      <c r="D140" s="139"/>
      <c r="E140" s="139"/>
      <c r="G140" s="139"/>
      <c r="J140" s="139"/>
      <c r="K140" s="106"/>
      <c r="L140" s="139"/>
      <c r="O140" s="139"/>
      <c r="Q140" s="139"/>
    </row>
    <row r="141" spans="2:17">
      <c r="B141" s="139"/>
      <c r="D141" s="139"/>
      <c r="E141" s="139"/>
      <c r="G141" s="139"/>
      <c r="J141" s="139"/>
      <c r="K141" s="106"/>
      <c r="L141" s="139"/>
      <c r="O141" s="139"/>
      <c r="Q141" s="139"/>
    </row>
    <row r="142" spans="2:17">
      <c r="B142" s="139"/>
      <c r="D142" s="139"/>
      <c r="E142" s="139"/>
      <c r="G142" s="139"/>
      <c r="J142" s="139"/>
      <c r="K142" s="106"/>
      <c r="L142" s="139"/>
      <c r="O142" s="139"/>
      <c r="Q142" s="139"/>
    </row>
    <row r="143" spans="2:17">
      <c r="B143" s="139"/>
      <c r="D143" s="139"/>
      <c r="E143" s="139"/>
      <c r="G143" s="139"/>
      <c r="J143" s="139"/>
      <c r="K143" s="106"/>
      <c r="L143" s="139"/>
      <c r="O143" s="139"/>
      <c r="Q143" s="139"/>
    </row>
    <row r="144" spans="2:17">
      <c r="B144" s="139"/>
      <c r="D144" s="139"/>
      <c r="E144" s="139"/>
      <c r="G144" s="139"/>
      <c r="J144" s="139"/>
      <c r="K144" s="106"/>
      <c r="L144" s="139"/>
      <c r="O144" s="139"/>
      <c r="Q144" s="139"/>
    </row>
    <row r="145" spans="2:17">
      <c r="B145" s="139"/>
      <c r="D145" s="139"/>
      <c r="E145" s="139"/>
      <c r="G145" s="139"/>
      <c r="J145" s="139"/>
      <c r="K145" s="106"/>
      <c r="L145" s="139"/>
      <c r="O145" s="139"/>
      <c r="Q145" s="139"/>
    </row>
    <row r="146" spans="2:17">
      <c r="B146" s="139"/>
      <c r="D146" s="139"/>
      <c r="E146" s="139"/>
      <c r="G146" s="139"/>
      <c r="J146" s="139"/>
      <c r="K146" s="106"/>
      <c r="L146" s="139"/>
      <c r="O146" s="139"/>
      <c r="Q146" s="139"/>
    </row>
    <row r="147" spans="2:17">
      <c r="B147" s="139"/>
      <c r="D147" s="139"/>
      <c r="E147" s="139"/>
      <c r="G147" s="139"/>
      <c r="J147" s="139"/>
      <c r="K147" s="106"/>
      <c r="L147" s="139"/>
      <c r="O147" s="139"/>
      <c r="Q147" s="139"/>
    </row>
    <row r="148" spans="2:17">
      <c r="B148" s="139"/>
      <c r="D148" s="139"/>
      <c r="E148" s="139"/>
      <c r="G148" s="139"/>
      <c r="J148" s="139"/>
      <c r="K148" s="106"/>
      <c r="L148" s="139"/>
      <c r="O148" s="139"/>
      <c r="Q148" s="139"/>
    </row>
    <row r="149" spans="2:17">
      <c r="B149" s="139"/>
      <c r="D149" s="139"/>
      <c r="E149" s="139"/>
      <c r="G149" s="139"/>
      <c r="J149" s="139"/>
      <c r="K149" s="106"/>
      <c r="L149" s="139"/>
      <c r="O149" s="139"/>
      <c r="Q149" s="139"/>
    </row>
    <row r="150" spans="2:17">
      <c r="B150" s="139"/>
      <c r="D150" s="139"/>
      <c r="E150" s="139"/>
      <c r="G150" s="139"/>
      <c r="J150" s="139"/>
      <c r="K150" s="106"/>
      <c r="L150" s="139"/>
      <c r="O150" s="139"/>
      <c r="Q150" s="139"/>
    </row>
    <row r="151" spans="2:17">
      <c r="B151" s="139"/>
      <c r="D151" s="139"/>
      <c r="E151" s="139"/>
      <c r="G151" s="139"/>
      <c r="J151" s="139"/>
      <c r="K151" s="106"/>
      <c r="L151" s="139"/>
      <c r="O151" s="139"/>
      <c r="Q151" s="139"/>
    </row>
    <row r="152" spans="2:17">
      <c r="B152" s="139"/>
      <c r="D152" s="139"/>
      <c r="E152" s="139"/>
      <c r="G152" s="139"/>
      <c r="J152" s="139"/>
      <c r="K152" s="106"/>
      <c r="L152" s="139"/>
      <c r="O152" s="139"/>
      <c r="Q152" s="139"/>
    </row>
    <row r="153" spans="2:17">
      <c r="B153" s="139"/>
      <c r="D153" s="139"/>
      <c r="E153" s="139"/>
      <c r="G153" s="139"/>
      <c r="J153" s="139"/>
      <c r="K153" s="106"/>
      <c r="L153" s="139"/>
      <c r="O153" s="139"/>
      <c r="Q153" s="139"/>
    </row>
    <row r="154" spans="2:17">
      <c r="B154" s="139"/>
      <c r="D154" s="139"/>
      <c r="E154" s="139"/>
      <c r="G154" s="139"/>
      <c r="J154" s="139"/>
      <c r="K154" s="106"/>
      <c r="L154" s="139"/>
      <c r="O154" s="139"/>
      <c r="Q154" s="139"/>
    </row>
    <row r="155" spans="2:17">
      <c r="B155" s="139"/>
      <c r="D155" s="139"/>
      <c r="E155" s="139"/>
      <c r="G155" s="139"/>
      <c r="J155" s="139"/>
      <c r="K155" s="106"/>
      <c r="L155" s="139"/>
      <c r="O155" s="139"/>
      <c r="Q155" s="139"/>
    </row>
    <row r="156" spans="2:17">
      <c r="B156" s="139"/>
      <c r="D156" s="139"/>
      <c r="E156" s="139"/>
      <c r="G156" s="139"/>
      <c r="J156" s="139"/>
      <c r="K156" s="106"/>
      <c r="L156" s="139"/>
      <c r="O156" s="139"/>
      <c r="Q156" s="139"/>
    </row>
    <row r="157" spans="2:17">
      <c r="B157" s="139"/>
      <c r="D157" s="139"/>
      <c r="E157" s="139"/>
      <c r="G157" s="139"/>
      <c r="J157" s="139"/>
      <c r="K157" s="106"/>
      <c r="L157" s="139"/>
      <c r="O157" s="139"/>
      <c r="Q157" s="139"/>
    </row>
    <row r="158" spans="2:17">
      <c r="B158" s="139"/>
      <c r="D158" s="139"/>
      <c r="E158" s="139"/>
      <c r="G158" s="139"/>
      <c r="J158" s="139"/>
      <c r="K158" s="106"/>
      <c r="L158" s="139"/>
      <c r="O158" s="139"/>
      <c r="Q158" s="139"/>
    </row>
    <row r="159" spans="2:17">
      <c r="B159" s="139"/>
      <c r="D159" s="139"/>
      <c r="E159" s="139"/>
      <c r="G159" s="139"/>
      <c r="J159" s="139"/>
      <c r="K159" s="106"/>
      <c r="L159" s="139"/>
      <c r="O159" s="139"/>
      <c r="Q159" s="139"/>
    </row>
    <row r="160" spans="2:17">
      <c r="B160" s="139"/>
      <c r="D160" s="139"/>
      <c r="E160" s="139"/>
      <c r="G160" s="139"/>
      <c r="J160" s="139"/>
      <c r="K160" s="106"/>
      <c r="L160" s="139"/>
      <c r="O160" s="139"/>
      <c r="Q160" s="139"/>
    </row>
    <row r="161" spans="2:17">
      <c r="B161" s="139"/>
      <c r="D161" s="139"/>
      <c r="E161" s="139"/>
      <c r="G161" s="139"/>
      <c r="J161" s="139"/>
      <c r="K161" s="106"/>
      <c r="L161" s="139"/>
      <c r="O161" s="139"/>
      <c r="Q161" s="139"/>
    </row>
    <row r="162" spans="2:17">
      <c r="B162" s="139"/>
      <c r="D162" s="139"/>
      <c r="E162" s="139"/>
      <c r="G162" s="139"/>
      <c r="J162" s="139"/>
      <c r="K162" s="106"/>
      <c r="L162" s="139"/>
      <c r="O162" s="139"/>
      <c r="Q162" s="139"/>
    </row>
    <row r="163" spans="2:17">
      <c r="B163" s="139"/>
      <c r="D163" s="139"/>
      <c r="E163" s="139"/>
      <c r="G163" s="139"/>
      <c r="J163" s="139"/>
      <c r="K163" s="106"/>
      <c r="L163" s="139"/>
      <c r="O163" s="139"/>
      <c r="Q163" s="139"/>
    </row>
    <row r="164" spans="2:17">
      <c r="B164" s="139"/>
      <c r="D164" s="139"/>
      <c r="E164" s="139"/>
      <c r="G164" s="139"/>
      <c r="J164" s="139"/>
      <c r="K164" s="106"/>
      <c r="L164" s="139"/>
      <c r="O164" s="139"/>
      <c r="Q164" s="139"/>
    </row>
    <row r="165" spans="2:17">
      <c r="B165" s="139"/>
      <c r="D165" s="139"/>
      <c r="E165" s="139"/>
      <c r="G165" s="139"/>
      <c r="J165" s="139"/>
      <c r="K165" s="106"/>
      <c r="L165" s="139"/>
      <c r="O165" s="139"/>
      <c r="Q165" s="139"/>
    </row>
    <row r="166" spans="2:17">
      <c r="B166" s="139"/>
      <c r="D166" s="139"/>
      <c r="E166" s="139"/>
      <c r="G166" s="139"/>
      <c r="J166" s="139"/>
      <c r="K166" s="106"/>
      <c r="L166" s="139"/>
      <c r="O166" s="139"/>
      <c r="Q166" s="139"/>
    </row>
    <row r="167" spans="2:17">
      <c r="B167" s="139"/>
      <c r="D167" s="139"/>
      <c r="E167" s="139"/>
      <c r="G167" s="139"/>
      <c r="J167" s="139"/>
      <c r="K167" s="106"/>
      <c r="L167" s="139"/>
      <c r="O167" s="139"/>
      <c r="Q167" s="139"/>
    </row>
    <row r="168" spans="2:17">
      <c r="B168" s="139"/>
      <c r="D168" s="139"/>
      <c r="E168" s="139"/>
      <c r="G168" s="139"/>
      <c r="J168" s="139"/>
      <c r="K168" s="106"/>
      <c r="L168" s="139"/>
      <c r="O168" s="139"/>
      <c r="Q168" s="139"/>
    </row>
    <row r="169" spans="2:17">
      <c r="B169" s="139"/>
      <c r="D169" s="139"/>
      <c r="E169" s="139"/>
      <c r="G169" s="139"/>
      <c r="J169" s="139"/>
      <c r="K169" s="106"/>
      <c r="L169" s="139"/>
      <c r="O169" s="139"/>
      <c r="Q169" s="139"/>
    </row>
    <row r="170" spans="2:17">
      <c r="B170" s="139"/>
      <c r="D170" s="139"/>
      <c r="E170" s="139"/>
      <c r="G170" s="139"/>
      <c r="J170" s="139"/>
      <c r="K170" s="106"/>
      <c r="L170" s="139"/>
      <c r="O170" s="139"/>
      <c r="Q170" s="139"/>
    </row>
    <row r="171" spans="2:17">
      <c r="B171" s="139"/>
      <c r="D171" s="139"/>
      <c r="E171" s="139"/>
      <c r="G171" s="139"/>
      <c r="J171" s="139"/>
      <c r="K171" s="106"/>
      <c r="L171" s="139"/>
      <c r="O171" s="139"/>
      <c r="Q171" s="139"/>
    </row>
    <row r="172" spans="2:17">
      <c r="B172" s="139"/>
      <c r="D172" s="139"/>
      <c r="E172" s="139"/>
      <c r="G172" s="139"/>
      <c r="J172" s="139"/>
      <c r="K172" s="106"/>
      <c r="L172" s="139"/>
      <c r="O172" s="139"/>
      <c r="Q172" s="139"/>
    </row>
    <row r="173" spans="2:17">
      <c r="B173" s="139"/>
      <c r="D173" s="139"/>
      <c r="E173" s="139"/>
      <c r="G173" s="139"/>
      <c r="J173" s="139"/>
      <c r="K173" s="106"/>
      <c r="L173" s="139"/>
      <c r="O173" s="139"/>
      <c r="Q173" s="139"/>
    </row>
    <row r="174" spans="2:17">
      <c r="B174" s="139"/>
      <c r="D174" s="139"/>
      <c r="E174" s="139"/>
      <c r="G174" s="139"/>
      <c r="J174" s="139"/>
      <c r="K174" s="106"/>
      <c r="L174" s="139"/>
      <c r="O174" s="139"/>
      <c r="Q174" s="139"/>
    </row>
    <row r="175" spans="2:17">
      <c r="B175" s="139"/>
      <c r="D175" s="139"/>
      <c r="E175" s="139"/>
      <c r="G175" s="139"/>
      <c r="J175" s="139"/>
      <c r="K175" s="106"/>
      <c r="L175" s="139"/>
      <c r="O175" s="139"/>
      <c r="Q175" s="139"/>
    </row>
    <row r="176" spans="2:17">
      <c r="B176" s="139"/>
      <c r="D176" s="139"/>
      <c r="E176" s="139"/>
      <c r="G176" s="139"/>
      <c r="J176" s="139"/>
      <c r="K176" s="106"/>
      <c r="L176" s="139"/>
      <c r="O176" s="139"/>
      <c r="Q176" s="139"/>
    </row>
    <row r="177" spans="2:17">
      <c r="B177" s="139"/>
      <c r="D177" s="139"/>
      <c r="E177" s="139"/>
      <c r="G177" s="139"/>
      <c r="J177" s="139"/>
      <c r="K177" s="106"/>
      <c r="L177" s="139"/>
      <c r="O177" s="139"/>
      <c r="Q177" s="139"/>
    </row>
    <row r="178" spans="2:17">
      <c r="B178" s="139"/>
      <c r="D178" s="139"/>
      <c r="E178" s="139"/>
      <c r="G178" s="139"/>
      <c r="J178" s="139"/>
      <c r="K178" s="106"/>
      <c r="L178" s="139"/>
      <c r="O178" s="139"/>
      <c r="Q178" s="139"/>
    </row>
    <row r="179" spans="2:17">
      <c r="B179" s="139"/>
      <c r="D179" s="139"/>
      <c r="E179" s="139"/>
      <c r="G179" s="139"/>
      <c r="J179" s="139"/>
      <c r="K179" s="106"/>
      <c r="L179" s="139"/>
      <c r="O179" s="139"/>
      <c r="Q179" s="139"/>
    </row>
    <row r="180" spans="2:17">
      <c r="B180" s="139"/>
      <c r="D180" s="139"/>
      <c r="E180" s="139"/>
      <c r="G180" s="139"/>
      <c r="J180" s="139"/>
      <c r="K180" s="106"/>
      <c r="L180" s="139"/>
      <c r="O180" s="139"/>
      <c r="Q180" s="139"/>
    </row>
    <row r="181" spans="2:17">
      <c r="B181" s="139"/>
      <c r="D181" s="139"/>
      <c r="E181" s="139"/>
      <c r="G181" s="139"/>
      <c r="J181" s="139"/>
      <c r="K181" s="106"/>
      <c r="L181" s="139"/>
      <c r="O181" s="139"/>
      <c r="Q181" s="139"/>
    </row>
    <row r="182" spans="2:17">
      <c r="B182" s="139"/>
      <c r="D182" s="139"/>
      <c r="E182" s="139"/>
      <c r="G182" s="139"/>
      <c r="J182" s="139"/>
      <c r="K182" s="106"/>
      <c r="L182" s="139"/>
      <c r="O182" s="139"/>
      <c r="Q182" s="139"/>
    </row>
    <row r="183" spans="2:17">
      <c r="B183" s="139"/>
      <c r="D183" s="139"/>
      <c r="E183" s="139"/>
      <c r="G183" s="139"/>
      <c r="J183" s="139"/>
      <c r="K183" s="106"/>
      <c r="L183" s="139"/>
      <c r="O183" s="139"/>
      <c r="Q183" s="139"/>
    </row>
    <row r="184" spans="2:17">
      <c r="B184" s="139"/>
      <c r="D184" s="139"/>
      <c r="E184" s="139"/>
      <c r="G184" s="139"/>
      <c r="J184" s="139"/>
      <c r="K184" s="106"/>
      <c r="L184" s="139"/>
      <c r="O184" s="139"/>
      <c r="Q184" s="139"/>
    </row>
    <row r="185" spans="2:17">
      <c r="B185" s="139"/>
      <c r="D185" s="139"/>
      <c r="E185" s="139"/>
      <c r="G185" s="139"/>
      <c r="J185" s="139"/>
      <c r="K185" s="106"/>
      <c r="L185" s="139"/>
      <c r="O185" s="139"/>
      <c r="Q185" s="139"/>
    </row>
    <row r="186" spans="2:17">
      <c r="B186" s="139"/>
      <c r="D186" s="139"/>
      <c r="E186" s="139"/>
      <c r="G186" s="139"/>
      <c r="J186" s="139"/>
      <c r="K186" s="106"/>
      <c r="L186" s="139"/>
      <c r="O186" s="139"/>
      <c r="Q186" s="139"/>
    </row>
    <row r="187" spans="2:17">
      <c r="B187" s="139"/>
      <c r="D187" s="139"/>
      <c r="E187" s="139"/>
      <c r="G187" s="139"/>
      <c r="J187" s="139"/>
      <c r="K187" s="106"/>
      <c r="L187" s="139"/>
      <c r="O187" s="139"/>
      <c r="Q187" s="139"/>
    </row>
    <row r="188" spans="2:17">
      <c r="B188" s="139"/>
      <c r="D188" s="139"/>
      <c r="E188" s="139"/>
      <c r="G188" s="139"/>
      <c r="J188" s="139"/>
      <c r="K188" s="106"/>
      <c r="L188" s="139"/>
      <c r="O188" s="139"/>
      <c r="Q188" s="139"/>
    </row>
    <row r="189" spans="2:17">
      <c r="B189" s="139"/>
      <c r="D189" s="139"/>
      <c r="E189" s="139"/>
      <c r="G189" s="139"/>
      <c r="J189" s="139"/>
      <c r="K189" s="106"/>
      <c r="L189" s="139"/>
      <c r="O189" s="139"/>
      <c r="Q189" s="139"/>
    </row>
    <row r="190" spans="2:17">
      <c r="B190" s="139"/>
      <c r="D190" s="139"/>
      <c r="E190" s="139"/>
      <c r="G190" s="139"/>
      <c r="J190" s="139"/>
      <c r="K190" s="106"/>
      <c r="L190" s="139"/>
      <c r="O190" s="139"/>
      <c r="Q190" s="139"/>
    </row>
    <row r="191" spans="2:17">
      <c r="B191" s="139"/>
      <c r="D191" s="139"/>
      <c r="E191" s="139"/>
      <c r="G191" s="139"/>
      <c r="J191" s="139"/>
      <c r="K191" s="106"/>
      <c r="L191" s="139"/>
      <c r="O191" s="139"/>
      <c r="Q191" s="139"/>
    </row>
    <row r="192" spans="2:17">
      <c r="B192" s="139"/>
      <c r="D192" s="139"/>
      <c r="E192" s="139"/>
      <c r="G192" s="139"/>
      <c r="J192" s="139"/>
      <c r="K192" s="106"/>
      <c r="L192" s="139"/>
      <c r="O192" s="139"/>
      <c r="Q192" s="139"/>
    </row>
    <row r="193" spans="2:17">
      <c r="B193" s="139"/>
      <c r="D193" s="139"/>
      <c r="E193" s="139"/>
      <c r="G193" s="139"/>
      <c r="J193" s="139"/>
      <c r="K193" s="106"/>
      <c r="L193" s="139"/>
      <c r="O193" s="139"/>
      <c r="Q193" s="139"/>
    </row>
    <row r="194" spans="2:17">
      <c r="B194" s="139"/>
      <c r="D194" s="139"/>
      <c r="E194" s="139"/>
      <c r="G194" s="139"/>
      <c r="J194" s="139"/>
      <c r="K194" s="106"/>
      <c r="L194" s="139"/>
      <c r="O194" s="139"/>
      <c r="Q194" s="139"/>
    </row>
    <row r="195" spans="2:17">
      <c r="B195" s="139"/>
      <c r="D195" s="139"/>
      <c r="E195" s="139"/>
      <c r="G195" s="139"/>
      <c r="J195" s="139"/>
      <c r="K195" s="106"/>
      <c r="L195" s="139"/>
      <c r="O195" s="139"/>
      <c r="Q195" s="139"/>
    </row>
    <row r="196" spans="2:17">
      <c r="B196" s="139"/>
      <c r="D196" s="139"/>
      <c r="E196" s="139"/>
      <c r="G196" s="139"/>
      <c r="J196" s="139"/>
      <c r="K196" s="106"/>
      <c r="L196" s="139"/>
      <c r="O196" s="139"/>
      <c r="Q196" s="139"/>
    </row>
    <row r="197" spans="2:17">
      <c r="B197" s="139"/>
      <c r="D197" s="139"/>
      <c r="E197" s="139"/>
      <c r="G197" s="139"/>
      <c r="J197" s="139"/>
      <c r="K197" s="106"/>
      <c r="L197" s="139"/>
      <c r="O197" s="139"/>
      <c r="Q197" s="139"/>
    </row>
    <row r="198" spans="2:17">
      <c r="B198" s="139"/>
      <c r="D198" s="139"/>
      <c r="E198" s="139"/>
      <c r="G198" s="139"/>
      <c r="J198" s="139"/>
      <c r="K198" s="106"/>
      <c r="L198" s="139"/>
      <c r="O198" s="139"/>
      <c r="Q198" s="139"/>
    </row>
    <row r="199" spans="2:17">
      <c r="B199" s="139"/>
      <c r="D199" s="139"/>
      <c r="E199" s="139"/>
      <c r="G199" s="139"/>
      <c r="J199" s="139"/>
      <c r="K199" s="106"/>
      <c r="L199" s="139"/>
      <c r="O199" s="139"/>
      <c r="Q199" s="139"/>
    </row>
    <row r="200" spans="2:17">
      <c r="B200" s="139"/>
      <c r="D200" s="139"/>
      <c r="E200" s="139"/>
      <c r="G200" s="139"/>
      <c r="J200" s="139"/>
      <c r="K200" s="106"/>
      <c r="L200" s="139"/>
      <c r="O200" s="139"/>
      <c r="Q200" s="139"/>
    </row>
    <row r="201" spans="2:17">
      <c r="B201" s="139"/>
      <c r="D201" s="139"/>
      <c r="E201" s="139"/>
      <c r="G201" s="139"/>
      <c r="J201" s="139"/>
      <c r="K201" s="106"/>
      <c r="L201" s="139"/>
      <c r="O201" s="139"/>
      <c r="Q201" s="139"/>
    </row>
    <row r="202" spans="2:17">
      <c r="B202" s="139"/>
      <c r="D202" s="139"/>
      <c r="E202" s="139"/>
      <c r="G202" s="139"/>
      <c r="J202" s="139"/>
      <c r="K202" s="106"/>
      <c r="L202" s="139"/>
      <c r="O202" s="139"/>
      <c r="Q202" s="139"/>
    </row>
    <row r="203" spans="2:17">
      <c r="B203" s="139"/>
      <c r="D203" s="139"/>
      <c r="E203" s="139"/>
      <c r="G203" s="139"/>
      <c r="J203" s="139"/>
      <c r="K203" s="106"/>
      <c r="L203" s="139"/>
      <c r="O203" s="139"/>
      <c r="Q203" s="139"/>
    </row>
    <row r="204" spans="2:17">
      <c r="B204" s="139"/>
      <c r="D204" s="139"/>
      <c r="E204" s="139"/>
      <c r="G204" s="139"/>
      <c r="J204" s="139"/>
      <c r="K204" s="106"/>
      <c r="L204" s="139"/>
      <c r="O204" s="139"/>
      <c r="Q204" s="139"/>
    </row>
    <row r="205" spans="2:17">
      <c r="B205" s="139"/>
      <c r="D205" s="139"/>
      <c r="E205" s="139"/>
      <c r="G205" s="139"/>
      <c r="J205" s="139"/>
      <c r="K205" s="106"/>
      <c r="L205" s="139"/>
      <c r="O205" s="139"/>
      <c r="Q205" s="139"/>
    </row>
    <row r="206" spans="2:17">
      <c r="B206" s="139"/>
      <c r="D206" s="139"/>
      <c r="E206" s="139"/>
      <c r="G206" s="139"/>
      <c r="J206" s="139"/>
      <c r="K206" s="106"/>
      <c r="L206" s="139"/>
      <c r="O206" s="139"/>
      <c r="Q206" s="139"/>
    </row>
    <row r="207" spans="2:17">
      <c r="B207" s="139"/>
      <c r="D207" s="139"/>
      <c r="E207" s="139"/>
      <c r="G207" s="139"/>
      <c r="J207" s="139"/>
      <c r="K207" s="106"/>
      <c r="L207" s="139"/>
      <c r="O207" s="139"/>
      <c r="Q207" s="139"/>
    </row>
    <row r="208" spans="2:17">
      <c r="B208" s="139"/>
      <c r="D208" s="139"/>
      <c r="E208" s="139"/>
      <c r="G208" s="139"/>
      <c r="J208" s="139"/>
      <c r="K208" s="106"/>
      <c r="L208" s="139"/>
      <c r="O208" s="139"/>
      <c r="Q208" s="139"/>
    </row>
    <row r="209" spans="2:17">
      <c r="B209" s="139"/>
      <c r="D209" s="139"/>
      <c r="E209" s="139"/>
      <c r="G209" s="139"/>
      <c r="J209" s="139"/>
      <c r="K209" s="106"/>
      <c r="L209" s="139"/>
      <c r="O209" s="139"/>
      <c r="Q209" s="139"/>
    </row>
    <row r="210" spans="2:17">
      <c r="B210" s="139"/>
      <c r="D210" s="139"/>
      <c r="E210" s="139"/>
      <c r="G210" s="139"/>
      <c r="J210" s="139"/>
      <c r="K210" s="106"/>
      <c r="L210" s="139"/>
      <c r="O210" s="139"/>
      <c r="Q210" s="139"/>
    </row>
    <row r="211" spans="2:17">
      <c r="B211" s="139"/>
      <c r="D211" s="139"/>
      <c r="E211" s="139"/>
      <c r="G211" s="139"/>
      <c r="J211" s="139"/>
      <c r="K211" s="106"/>
      <c r="L211" s="139"/>
      <c r="O211" s="139"/>
      <c r="Q211" s="139"/>
    </row>
    <row r="212" spans="2:17">
      <c r="B212" s="139"/>
      <c r="D212" s="139"/>
      <c r="E212" s="139"/>
      <c r="G212" s="139"/>
      <c r="J212" s="139"/>
      <c r="K212" s="106"/>
      <c r="L212" s="139"/>
      <c r="O212" s="139"/>
      <c r="Q212" s="139"/>
    </row>
    <row r="213" spans="2:17">
      <c r="B213" s="139"/>
      <c r="D213" s="139"/>
      <c r="E213" s="139"/>
      <c r="G213" s="139"/>
      <c r="J213" s="139"/>
      <c r="K213" s="106"/>
      <c r="L213" s="139"/>
      <c r="O213" s="139"/>
      <c r="Q213" s="139"/>
    </row>
    <row r="214" spans="2:17">
      <c r="B214" s="139"/>
      <c r="D214" s="139"/>
      <c r="E214" s="139"/>
      <c r="G214" s="139"/>
      <c r="J214" s="139"/>
      <c r="K214" s="106"/>
      <c r="L214" s="139"/>
      <c r="O214" s="139"/>
      <c r="Q214" s="139"/>
    </row>
    <row r="215" spans="2:17">
      <c r="B215" s="139"/>
      <c r="D215" s="139"/>
      <c r="E215" s="139"/>
      <c r="G215" s="139"/>
      <c r="J215" s="139"/>
      <c r="K215" s="106"/>
      <c r="L215" s="139"/>
      <c r="O215" s="139"/>
      <c r="Q215" s="139"/>
    </row>
    <row r="216" spans="2:17">
      <c r="B216" s="139"/>
      <c r="D216" s="139"/>
      <c r="E216" s="139"/>
      <c r="G216" s="139"/>
      <c r="J216" s="139"/>
      <c r="K216" s="106"/>
      <c r="L216" s="139"/>
      <c r="O216" s="139"/>
      <c r="Q216" s="139"/>
    </row>
    <row r="217" spans="2:17">
      <c r="B217" s="139"/>
      <c r="D217" s="139"/>
      <c r="E217" s="139"/>
      <c r="G217" s="139"/>
      <c r="J217" s="139"/>
      <c r="K217" s="106"/>
      <c r="L217" s="139"/>
      <c r="O217" s="139"/>
      <c r="Q217" s="139"/>
    </row>
    <row r="218" spans="2:17">
      <c r="B218" s="139"/>
      <c r="D218" s="139"/>
      <c r="E218" s="139"/>
      <c r="G218" s="139"/>
      <c r="J218" s="139"/>
      <c r="K218" s="106"/>
      <c r="L218" s="139"/>
      <c r="O218" s="139"/>
      <c r="Q218" s="139"/>
    </row>
    <row r="219" spans="2:17">
      <c r="B219" s="139"/>
      <c r="D219" s="139"/>
      <c r="E219" s="139"/>
      <c r="G219" s="139"/>
      <c r="J219" s="139"/>
      <c r="K219" s="106"/>
      <c r="L219" s="139"/>
      <c r="O219" s="139"/>
      <c r="Q219" s="139"/>
    </row>
    <row r="220" spans="2:17">
      <c r="B220" s="139"/>
      <c r="D220" s="139"/>
      <c r="E220" s="139"/>
      <c r="G220" s="139"/>
      <c r="J220" s="139"/>
      <c r="K220" s="106"/>
      <c r="L220" s="139"/>
      <c r="O220" s="139"/>
      <c r="Q220" s="139"/>
    </row>
    <row r="221" spans="2:17">
      <c r="B221" s="139"/>
      <c r="D221" s="139"/>
      <c r="E221" s="139"/>
      <c r="G221" s="139"/>
      <c r="J221" s="139"/>
      <c r="K221" s="106"/>
      <c r="L221" s="139"/>
      <c r="O221" s="139"/>
      <c r="Q221" s="139"/>
    </row>
    <row r="222" spans="2:17">
      <c r="B222" s="139"/>
      <c r="D222" s="139"/>
      <c r="E222" s="139"/>
      <c r="G222" s="139"/>
      <c r="J222" s="139"/>
      <c r="K222" s="106"/>
      <c r="L222" s="139"/>
      <c r="O222" s="139"/>
      <c r="Q222" s="139"/>
    </row>
    <row r="223" spans="2:17">
      <c r="B223" s="139"/>
      <c r="D223" s="139"/>
      <c r="E223" s="139"/>
      <c r="G223" s="139"/>
      <c r="J223" s="139"/>
      <c r="K223" s="106"/>
      <c r="L223" s="139"/>
      <c r="O223" s="139"/>
      <c r="Q223" s="139"/>
    </row>
    <row r="224" spans="2:17">
      <c r="B224" s="139"/>
      <c r="D224" s="139"/>
      <c r="E224" s="139"/>
      <c r="G224" s="139"/>
      <c r="J224" s="139"/>
      <c r="K224" s="106"/>
      <c r="L224" s="139"/>
      <c r="O224" s="139"/>
      <c r="Q224" s="139"/>
    </row>
    <row r="225" spans="2:17">
      <c r="B225" s="139"/>
      <c r="D225" s="139"/>
      <c r="E225" s="139"/>
      <c r="G225" s="139"/>
      <c r="J225" s="139"/>
      <c r="K225" s="106"/>
      <c r="L225" s="139"/>
      <c r="O225" s="139"/>
      <c r="Q225" s="139"/>
    </row>
    <row r="226" spans="2:17">
      <c r="B226" s="139"/>
      <c r="D226" s="139"/>
      <c r="E226" s="139"/>
      <c r="G226" s="139"/>
      <c r="J226" s="139"/>
      <c r="K226" s="106"/>
      <c r="L226" s="139"/>
      <c r="O226" s="139"/>
      <c r="Q226" s="139"/>
    </row>
    <row r="227" spans="2:17">
      <c r="B227" s="139"/>
      <c r="D227" s="139"/>
      <c r="E227" s="139"/>
      <c r="G227" s="139"/>
      <c r="J227" s="139"/>
      <c r="K227" s="106"/>
      <c r="L227" s="139"/>
      <c r="O227" s="139"/>
      <c r="Q227" s="139"/>
    </row>
    <row r="228" spans="2:17">
      <c r="B228" s="139"/>
      <c r="D228" s="139"/>
      <c r="E228" s="139"/>
      <c r="G228" s="139"/>
      <c r="J228" s="139"/>
      <c r="K228" s="106"/>
      <c r="L228" s="139"/>
      <c r="O228" s="139"/>
      <c r="Q228" s="139"/>
    </row>
    <row r="229" spans="2:17">
      <c r="B229" s="139"/>
      <c r="D229" s="139"/>
      <c r="E229" s="139"/>
      <c r="G229" s="139"/>
      <c r="J229" s="139"/>
      <c r="K229" s="106"/>
      <c r="L229" s="139"/>
      <c r="O229" s="139"/>
      <c r="Q229" s="139"/>
    </row>
    <row r="230" spans="2:17">
      <c r="B230" s="139"/>
      <c r="D230" s="139"/>
      <c r="E230" s="139"/>
      <c r="G230" s="139"/>
      <c r="J230" s="139"/>
      <c r="K230" s="106"/>
      <c r="L230" s="139"/>
      <c r="O230" s="139"/>
      <c r="Q230" s="139"/>
    </row>
    <row r="231" spans="2:17">
      <c r="B231" s="139"/>
      <c r="D231" s="139"/>
      <c r="E231" s="139"/>
      <c r="G231" s="139"/>
      <c r="J231" s="139"/>
      <c r="K231" s="106"/>
      <c r="L231" s="139"/>
      <c r="O231" s="139"/>
      <c r="Q231" s="139"/>
    </row>
    <row r="232" spans="2:17">
      <c r="B232" s="139"/>
      <c r="D232" s="139"/>
      <c r="E232" s="139"/>
      <c r="G232" s="139"/>
      <c r="J232" s="139"/>
      <c r="K232" s="106"/>
      <c r="L232" s="139"/>
      <c r="O232" s="139"/>
      <c r="Q232" s="139"/>
    </row>
    <row r="233" spans="2:17">
      <c r="B233" s="139"/>
      <c r="D233" s="139"/>
      <c r="E233" s="139"/>
      <c r="G233" s="139"/>
      <c r="J233" s="139"/>
      <c r="K233" s="106"/>
      <c r="L233" s="139"/>
      <c r="O233" s="139"/>
      <c r="Q233" s="139"/>
    </row>
    <row r="234" spans="2:17">
      <c r="B234" s="139"/>
      <c r="D234" s="139"/>
      <c r="E234" s="139"/>
      <c r="G234" s="139"/>
      <c r="J234" s="139"/>
      <c r="K234" s="106"/>
      <c r="L234" s="139"/>
      <c r="O234" s="139"/>
      <c r="Q234" s="139"/>
    </row>
    <row r="235" spans="2:17">
      <c r="B235" s="139"/>
      <c r="D235" s="139"/>
      <c r="E235" s="139"/>
      <c r="G235" s="139"/>
      <c r="J235" s="139"/>
      <c r="K235" s="106"/>
      <c r="L235" s="139"/>
      <c r="O235" s="139"/>
      <c r="Q235" s="139"/>
    </row>
    <row r="236" spans="2:17">
      <c r="B236" s="139"/>
      <c r="D236" s="139"/>
      <c r="E236" s="139"/>
      <c r="G236" s="139"/>
      <c r="J236" s="139"/>
      <c r="K236" s="106"/>
      <c r="L236" s="139"/>
      <c r="O236" s="139"/>
      <c r="Q236" s="139"/>
    </row>
    <row r="237" spans="2:17">
      <c r="B237" s="139"/>
      <c r="D237" s="139"/>
      <c r="E237" s="139"/>
      <c r="G237" s="139"/>
      <c r="J237" s="139"/>
      <c r="K237" s="106"/>
      <c r="L237" s="139"/>
      <c r="O237" s="139"/>
      <c r="Q237" s="139"/>
    </row>
    <row r="238" spans="2:17">
      <c r="B238" s="139"/>
      <c r="D238" s="139"/>
      <c r="E238" s="139"/>
      <c r="G238" s="139"/>
      <c r="J238" s="139"/>
      <c r="K238" s="106"/>
      <c r="L238" s="139"/>
      <c r="O238" s="139"/>
      <c r="Q238" s="139"/>
    </row>
    <row r="239" spans="2:17">
      <c r="B239" s="139"/>
      <c r="D239" s="139"/>
      <c r="E239" s="139"/>
      <c r="G239" s="139"/>
      <c r="J239" s="139"/>
      <c r="K239" s="106"/>
      <c r="L239" s="139"/>
      <c r="O239" s="139"/>
      <c r="Q239" s="139"/>
    </row>
    <row r="240" spans="2:17">
      <c r="B240" s="139"/>
      <c r="D240" s="139"/>
      <c r="E240" s="139"/>
      <c r="G240" s="139"/>
      <c r="J240" s="139"/>
      <c r="K240" s="106"/>
      <c r="L240" s="139"/>
      <c r="O240" s="139"/>
      <c r="Q240" s="139"/>
    </row>
    <row r="241" spans="2:17">
      <c r="B241" s="139"/>
      <c r="D241" s="139"/>
      <c r="E241" s="139"/>
      <c r="G241" s="139"/>
      <c r="J241" s="139"/>
      <c r="K241" s="106"/>
      <c r="L241" s="139"/>
      <c r="O241" s="139"/>
      <c r="Q241" s="139"/>
    </row>
    <row r="242" spans="2:17">
      <c r="B242" s="139"/>
      <c r="D242" s="139"/>
      <c r="E242" s="139"/>
      <c r="G242" s="139"/>
      <c r="J242" s="139"/>
      <c r="K242" s="106"/>
      <c r="L242" s="139"/>
      <c r="O242" s="139"/>
      <c r="Q242" s="139"/>
    </row>
    <row r="243" spans="2:17">
      <c r="B243" s="139"/>
      <c r="D243" s="139"/>
      <c r="E243" s="139"/>
      <c r="G243" s="139"/>
      <c r="J243" s="139"/>
      <c r="K243" s="106"/>
      <c r="L243" s="139"/>
      <c r="O243" s="139"/>
      <c r="Q243" s="139"/>
    </row>
    <row r="244" spans="2:17">
      <c r="B244" s="139"/>
      <c r="D244" s="139"/>
      <c r="E244" s="139"/>
      <c r="G244" s="139"/>
      <c r="J244" s="139"/>
      <c r="K244" s="106"/>
      <c r="L244" s="139"/>
      <c r="O244" s="139"/>
      <c r="Q244" s="139"/>
    </row>
    <row r="245" spans="2:17">
      <c r="B245" s="139"/>
      <c r="D245" s="139"/>
      <c r="E245" s="139"/>
      <c r="G245" s="139"/>
      <c r="J245" s="139"/>
      <c r="K245" s="106"/>
      <c r="L245" s="139"/>
      <c r="O245" s="139"/>
      <c r="Q245" s="139"/>
    </row>
    <row r="246" spans="2:17">
      <c r="B246" s="139"/>
      <c r="D246" s="139"/>
      <c r="E246" s="139"/>
      <c r="G246" s="139"/>
      <c r="J246" s="139"/>
      <c r="K246" s="106"/>
      <c r="L246" s="139"/>
      <c r="O246" s="139"/>
      <c r="Q246" s="139"/>
    </row>
    <row r="247" spans="2:17">
      <c r="B247" s="139"/>
      <c r="D247" s="139"/>
      <c r="E247" s="139"/>
      <c r="G247" s="139"/>
      <c r="J247" s="139"/>
      <c r="K247" s="106"/>
      <c r="L247" s="139"/>
      <c r="O247" s="139"/>
      <c r="Q247" s="139"/>
    </row>
    <row r="248" spans="2:17">
      <c r="B248" s="139"/>
      <c r="D248" s="139"/>
      <c r="E248" s="139"/>
      <c r="G248" s="139"/>
      <c r="J248" s="139"/>
      <c r="K248" s="106"/>
      <c r="L248" s="139"/>
      <c r="O248" s="139"/>
      <c r="Q248" s="139"/>
    </row>
    <row r="249" spans="2:17">
      <c r="B249" s="139"/>
      <c r="D249" s="139"/>
      <c r="E249" s="139"/>
      <c r="G249" s="139"/>
      <c r="J249" s="139"/>
      <c r="K249" s="106"/>
      <c r="L249" s="139"/>
      <c r="O249" s="139"/>
      <c r="Q249" s="139"/>
    </row>
    <row r="250" spans="2:17">
      <c r="B250" s="139"/>
      <c r="D250" s="139"/>
      <c r="E250" s="139"/>
      <c r="G250" s="139"/>
      <c r="J250" s="139"/>
      <c r="K250" s="106"/>
      <c r="L250" s="139"/>
      <c r="O250" s="139"/>
      <c r="Q250" s="139"/>
    </row>
    <row r="251" spans="2:17">
      <c r="B251" s="139"/>
      <c r="D251" s="139"/>
      <c r="E251" s="139"/>
      <c r="G251" s="139"/>
      <c r="J251" s="139"/>
      <c r="K251" s="106"/>
      <c r="L251" s="139"/>
      <c r="O251" s="139"/>
      <c r="Q251" s="139"/>
    </row>
    <row r="252" spans="2:17">
      <c r="B252" s="139"/>
      <c r="D252" s="139"/>
      <c r="E252" s="139"/>
      <c r="G252" s="139"/>
      <c r="J252" s="139"/>
      <c r="K252" s="106"/>
      <c r="L252" s="139"/>
      <c r="O252" s="139"/>
      <c r="Q252" s="139"/>
    </row>
    <row r="253" spans="2:17">
      <c r="B253" s="139"/>
      <c r="D253" s="139"/>
      <c r="E253" s="139"/>
      <c r="G253" s="139"/>
      <c r="J253" s="139"/>
      <c r="K253" s="106"/>
      <c r="L253" s="139"/>
      <c r="O253" s="139"/>
      <c r="Q253" s="139"/>
    </row>
    <row r="254" spans="2:17">
      <c r="B254" s="139"/>
      <c r="D254" s="139"/>
      <c r="E254" s="139"/>
      <c r="G254" s="139"/>
      <c r="J254" s="139"/>
      <c r="K254" s="106"/>
      <c r="L254" s="139"/>
      <c r="O254" s="139"/>
      <c r="Q254" s="139"/>
    </row>
    <row r="255" spans="2:17">
      <c r="B255" s="139"/>
      <c r="D255" s="139"/>
      <c r="E255" s="139"/>
      <c r="G255" s="139"/>
      <c r="J255" s="139"/>
      <c r="K255" s="106"/>
      <c r="L255" s="139"/>
      <c r="O255" s="139"/>
      <c r="Q255" s="139"/>
    </row>
    <row r="256" spans="2:17">
      <c r="B256" s="139"/>
      <c r="D256" s="139"/>
      <c r="E256" s="139"/>
      <c r="G256" s="139"/>
      <c r="J256" s="139"/>
      <c r="K256" s="106"/>
      <c r="L256" s="139"/>
      <c r="O256" s="139"/>
      <c r="Q256" s="139"/>
    </row>
    <row r="257" spans="2:17">
      <c r="B257" s="139"/>
      <c r="D257" s="139"/>
      <c r="E257" s="139"/>
      <c r="G257" s="139"/>
      <c r="J257" s="139"/>
      <c r="K257" s="106"/>
      <c r="L257" s="139"/>
      <c r="O257" s="139"/>
      <c r="Q257" s="139"/>
    </row>
    <row r="258" spans="2:17">
      <c r="B258" s="139"/>
      <c r="D258" s="139"/>
      <c r="E258" s="139"/>
      <c r="G258" s="139"/>
      <c r="J258" s="139"/>
      <c r="K258" s="106"/>
      <c r="L258" s="139"/>
      <c r="O258" s="139"/>
      <c r="Q258" s="139"/>
    </row>
    <row r="259" spans="2:17">
      <c r="B259" s="139"/>
      <c r="D259" s="139"/>
      <c r="E259" s="139"/>
      <c r="G259" s="139"/>
      <c r="J259" s="139"/>
      <c r="K259" s="106"/>
      <c r="L259" s="139"/>
      <c r="O259" s="139"/>
      <c r="Q259" s="139"/>
    </row>
    <row r="260" spans="2:17">
      <c r="B260" s="139"/>
      <c r="D260" s="139"/>
      <c r="E260" s="139"/>
      <c r="G260" s="139"/>
      <c r="J260" s="139"/>
      <c r="K260" s="106"/>
      <c r="L260" s="139"/>
      <c r="O260" s="139"/>
      <c r="Q260" s="139"/>
    </row>
    <row r="261" spans="2:17">
      <c r="B261" s="139"/>
      <c r="D261" s="139"/>
      <c r="E261" s="139"/>
      <c r="G261" s="139"/>
      <c r="J261" s="139"/>
      <c r="K261" s="106"/>
      <c r="L261" s="139"/>
      <c r="O261" s="139"/>
      <c r="Q261" s="139"/>
    </row>
    <row r="262" spans="2:17">
      <c r="B262" s="139"/>
      <c r="D262" s="139"/>
      <c r="E262" s="139"/>
      <c r="G262" s="139"/>
      <c r="J262" s="139"/>
      <c r="K262" s="106"/>
      <c r="L262" s="139"/>
      <c r="O262" s="139"/>
      <c r="Q262" s="139"/>
    </row>
    <row r="263" spans="2:17">
      <c r="B263" s="139"/>
      <c r="D263" s="139"/>
      <c r="E263" s="139"/>
      <c r="G263" s="139"/>
      <c r="J263" s="139"/>
      <c r="K263" s="106"/>
      <c r="L263" s="139"/>
      <c r="O263" s="139"/>
      <c r="Q263" s="139"/>
    </row>
    <row r="264" spans="2:17">
      <c r="B264" s="139"/>
      <c r="D264" s="139"/>
      <c r="E264" s="139"/>
      <c r="G264" s="139"/>
      <c r="J264" s="139"/>
      <c r="K264" s="106"/>
      <c r="L264" s="139"/>
      <c r="O264" s="139"/>
      <c r="Q264" s="139"/>
    </row>
    <row r="265" spans="2:17">
      <c r="B265" s="139"/>
      <c r="D265" s="139"/>
      <c r="E265" s="139"/>
      <c r="G265" s="139"/>
      <c r="J265" s="139"/>
      <c r="K265" s="106"/>
      <c r="L265" s="139"/>
      <c r="O265" s="139"/>
      <c r="Q265" s="139"/>
    </row>
    <row r="266" spans="2:17">
      <c r="B266" s="139"/>
      <c r="D266" s="139"/>
      <c r="E266" s="139"/>
      <c r="G266" s="139"/>
      <c r="J266" s="139"/>
      <c r="K266" s="106"/>
      <c r="L266" s="139"/>
      <c r="O266" s="139"/>
      <c r="Q266" s="139"/>
    </row>
    <row r="267" spans="2:17">
      <c r="B267" s="139"/>
      <c r="D267" s="139"/>
      <c r="E267" s="139"/>
      <c r="G267" s="139"/>
      <c r="J267" s="139"/>
      <c r="K267" s="106"/>
      <c r="L267" s="139"/>
      <c r="O267" s="139"/>
      <c r="Q267" s="139"/>
    </row>
    <row r="268" spans="2:17">
      <c r="B268" s="139"/>
      <c r="D268" s="139"/>
      <c r="E268" s="139"/>
      <c r="G268" s="139"/>
      <c r="J268" s="139"/>
      <c r="K268" s="106"/>
      <c r="L268" s="139"/>
      <c r="O268" s="139"/>
      <c r="Q268" s="139"/>
    </row>
    <row r="269" spans="2:17">
      <c r="B269" s="139"/>
      <c r="D269" s="139"/>
      <c r="E269" s="139"/>
      <c r="G269" s="139"/>
      <c r="J269" s="139"/>
      <c r="K269" s="106"/>
      <c r="L269" s="139"/>
      <c r="O269" s="139"/>
      <c r="Q269" s="139"/>
    </row>
    <row r="270" spans="2:17">
      <c r="B270" s="139"/>
      <c r="D270" s="139"/>
      <c r="E270" s="139"/>
      <c r="G270" s="139"/>
      <c r="J270" s="139"/>
      <c r="K270" s="106"/>
      <c r="L270" s="139"/>
      <c r="O270" s="139"/>
      <c r="Q270" s="139"/>
    </row>
    <row r="271" spans="2:17">
      <c r="B271" s="139"/>
      <c r="D271" s="139"/>
      <c r="E271" s="139"/>
      <c r="G271" s="139"/>
      <c r="J271" s="139"/>
      <c r="K271" s="106"/>
      <c r="L271" s="139"/>
      <c r="O271" s="139"/>
      <c r="Q271" s="139"/>
    </row>
    <row r="272" spans="2:17">
      <c r="B272" s="139"/>
      <c r="D272" s="139"/>
      <c r="E272" s="139"/>
      <c r="G272" s="139"/>
      <c r="J272" s="139"/>
      <c r="K272" s="106"/>
      <c r="L272" s="139"/>
      <c r="O272" s="139"/>
      <c r="Q272" s="139"/>
    </row>
    <row r="273" spans="2:17">
      <c r="B273" s="139"/>
      <c r="D273" s="139"/>
      <c r="E273" s="139"/>
      <c r="G273" s="139"/>
      <c r="J273" s="139"/>
      <c r="K273" s="106"/>
      <c r="L273" s="139"/>
      <c r="O273" s="139"/>
      <c r="Q273" s="139"/>
    </row>
    <row r="274" spans="2:17">
      <c r="B274" s="139"/>
      <c r="D274" s="139"/>
      <c r="E274" s="139"/>
      <c r="G274" s="139"/>
      <c r="J274" s="139"/>
      <c r="K274" s="106"/>
      <c r="L274" s="139"/>
      <c r="O274" s="139"/>
      <c r="Q274" s="139"/>
    </row>
    <row r="275" spans="2:17">
      <c r="B275" s="139"/>
      <c r="D275" s="139"/>
      <c r="E275" s="139"/>
      <c r="G275" s="139"/>
      <c r="J275" s="139"/>
      <c r="K275" s="106"/>
      <c r="L275" s="139"/>
      <c r="O275" s="139"/>
      <c r="Q275" s="139"/>
    </row>
    <row r="276" spans="2:17">
      <c r="B276" s="139"/>
      <c r="D276" s="139"/>
      <c r="E276" s="139"/>
      <c r="G276" s="139"/>
      <c r="J276" s="139"/>
      <c r="K276" s="106"/>
      <c r="L276" s="139"/>
      <c r="O276" s="139"/>
      <c r="Q276" s="139"/>
    </row>
    <row r="277" spans="2:17">
      <c r="B277" s="139"/>
      <c r="D277" s="139"/>
      <c r="E277" s="139"/>
      <c r="G277" s="139"/>
      <c r="J277" s="139"/>
      <c r="K277" s="106"/>
      <c r="L277" s="139"/>
      <c r="O277" s="139"/>
      <c r="Q277" s="139"/>
    </row>
    <row r="278" spans="2:17">
      <c r="B278" s="139"/>
      <c r="D278" s="139"/>
      <c r="E278" s="139"/>
      <c r="G278" s="139"/>
      <c r="J278" s="139"/>
      <c r="K278" s="106"/>
      <c r="L278" s="139"/>
      <c r="O278" s="139"/>
      <c r="Q278" s="139"/>
    </row>
    <row r="279" spans="2:17">
      <c r="B279" s="139"/>
      <c r="D279" s="139"/>
      <c r="E279" s="139"/>
      <c r="G279" s="139"/>
      <c r="J279" s="139"/>
      <c r="K279" s="106"/>
      <c r="L279" s="139"/>
      <c r="O279" s="139"/>
      <c r="Q279" s="139"/>
    </row>
    <row r="280" spans="2:17">
      <c r="B280" s="139"/>
      <c r="D280" s="139"/>
      <c r="E280" s="139"/>
      <c r="G280" s="139"/>
      <c r="J280" s="139"/>
      <c r="K280" s="106"/>
      <c r="L280" s="139"/>
      <c r="O280" s="139"/>
      <c r="Q280" s="139"/>
    </row>
    <row r="281" spans="2:17">
      <c r="B281" s="139"/>
      <c r="D281" s="139"/>
      <c r="E281" s="139"/>
      <c r="G281" s="139"/>
      <c r="J281" s="139"/>
      <c r="K281" s="106"/>
      <c r="L281" s="139"/>
      <c r="O281" s="139"/>
      <c r="Q281" s="139"/>
    </row>
    <row r="282" spans="2:17">
      <c r="B282" s="139"/>
      <c r="D282" s="139"/>
      <c r="E282" s="139"/>
      <c r="G282" s="139"/>
      <c r="J282" s="139"/>
      <c r="K282" s="106"/>
      <c r="L282" s="139"/>
      <c r="O282" s="139"/>
      <c r="Q282" s="139"/>
    </row>
    <row r="283" spans="2:17">
      <c r="B283" s="139"/>
      <c r="D283" s="139"/>
      <c r="E283" s="139"/>
      <c r="G283" s="139"/>
      <c r="J283" s="139"/>
      <c r="K283" s="106"/>
      <c r="L283" s="139"/>
      <c r="O283" s="139"/>
      <c r="Q283" s="139"/>
    </row>
    <row r="284" spans="2:17">
      <c r="B284" s="139"/>
      <c r="D284" s="139"/>
      <c r="E284" s="139"/>
      <c r="G284" s="139"/>
      <c r="J284" s="139"/>
      <c r="K284" s="106"/>
      <c r="L284" s="139"/>
      <c r="O284" s="139"/>
      <c r="Q284" s="139"/>
    </row>
    <row r="285" spans="2:17">
      <c r="B285" s="139"/>
      <c r="D285" s="139"/>
      <c r="E285" s="139"/>
      <c r="G285" s="139"/>
      <c r="J285" s="139"/>
      <c r="K285" s="106"/>
      <c r="L285" s="139"/>
      <c r="O285" s="139"/>
      <c r="Q285" s="139"/>
    </row>
    <row r="286" spans="2:17">
      <c r="B286" s="139"/>
      <c r="D286" s="139"/>
      <c r="E286" s="139"/>
      <c r="G286" s="139"/>
      <c r="J286" s="139"/>
      <c r="K286" s="106"/>
      <c r="L286" s="139"/>
      <c r="O286" s="139"/>
      <c r="Q286" s="139"/>
    </row>
    <row r="287" spans="2:17">
      <c r="B287" s="139"/>
      <c r="D287" s="139"/>
      <c r="E287" s="139"/>
      <c r="G287" s="139"/>
      <c r="J287" s="139"/>
      <c r="K287" s="106"/>
      <c r="L287" s="139"/>
      <c r="O287" s="139"/>
      <c r="Q287" s="139"/>
    </row>
    <row r="288" spans="2:17">
      <c r="B288" s="139"/>
      <c r="D288" s="139"/>
      <c r="E288" s="139"/>
      <c r="G288" s="139"/>
      <c r="J288" s="139"/>
      <c r="K288" s="106"/>
      <c r="L288" s="139"/>
      <c r="O288" s="139"/>
      <c r="Q288" s="139"/>
    </row>
    <row r="289" spans="2:17">
      <c r="B289" s="139"/>
      <c r="D289" s="139"/>
      <c r="E289" s="139"/>
      <c r="G289" s="139"/>
      <c r="J289" s="139"/>
      <c r="K289" s="106"/>
      <c r="L289" s="139"/>
      <c r="O289" s="139"/>
      <c r="Q289" s="139"/>
    </row>
    <row r="290" spans="2:17">
      <c r="B290" s="139"/>
      <c r="D290" s="139"/>
      <c r="E290" s="139"/>
      <c r="G290" s="139"/>
      <c r="J290" s="139"/>
      <c r="K290" s="106"/>
      <c r="L290" s="139"/>
      <c r="O290" s="139"/>
      <c r="Q290" s="139"/>
    </row>
    <row r="291" spans="2:17">
      <c r="B291" s="139"/>
      <c r="D291" s="139"/>
      <c r="E291" s="139"/>
      <c r="G291" s="139"/>
      <c r="J291" s="139"/>
      <c r="K291" s="106"/>
      <c r="L291" s="139"/>
      <c r="O291" s="139"/>
      <c r="Q291" s="139"/>
    </row>
    <row r="292" spans="2:17">
      <c r="B292" s="139"/>
      <c r="D292" s="139"/>
      <c r="E292" s="139"/>
      <c r="G292" s="139"/>
      <c r="J292" s="139"/>
      <c r="K292" s="106"/>
      <c r="L292" s="139"/>
      <c r="O292" s="139"/>
      <c r="Q292" s="139"/>
    </row>
    <row r="293" spans="2:17">
      <c r="B293" s="139"/>
      <c r="D293" s="139"/>
      <c r="E293" s="139"/>
      <c r="G293" s="139"/>
      <c r="J293" s="139"/>
      <c r="K293" s="106"/>
      <c r="L293" s="139"/>
      <c r="O293" s="139"/>
      <c r="Q293" s="139"/>
    </row>
    <row r="294" spans="2:17">
      <c r="B294" s="139"/>
      <c r="D294" s="139"/>
      <c r="E294" s="139"/>
      <c r="G294" s="139"/>
      <c r="J294" s="139"/>
      <c r="K294" s="106"/>
      <c r="L294" s="139"/>
      <c r="O294" s="139"/>
      <c r="Q294" s="139"/>
    </row>
    <row r="295" spans="2:17">
      <c r="B295" s="139"/>
      <c r="D295" s="139"/>
      <c r="E295" s="139"/>
      <c r="G295" s="139"/>
      <c r="J295" s="139"/>
      <c r="K295" s="106"/>
      <c r="L295" s="139"/>
      <c r="O295" s="139"/>
      <c r="Q295" s="139"/>
    </row>
    <row r="296" spans="2:17">
      <c r="B296" s="139"/>
      <c r="D296" s="139"/>
      <c r="E296" s="139"/>
      <c r="G296" s="139"/>
      <c r="J296" s="139"/>
      <c r="K296" s="106"/>
      <c r="L296" s="139"/>
      <c r="O296" s="139"/>
      <c r="Q296" s="139"/>
    </row>
    <row r="297" spans="2:17">
      <c r="B297" s="139"/>
      <c r="D297" s="139"/>
      <c r="E297" s="139"/>
      <c r="G297" s="139"/>
      <c r="J297" s="139"/>
      <c r="K297" s="106"/>
      <c r="L297" s="139"/>
      <c r="O297" s="139"/>
      <c r="Q297" s="139"/>
    </row>
    <row r="298" spans="2:17">
      <c r="B298" s="139"/>
      <c r="D298" s="139"/>
      <c r="E298" s="139"/>
      <c r="G298" s="139"/>
      <c r="J298" s="139"/>
      <c r="K298" s="106"/>
      <c r="L298" s="139"/>
      <c r="O298" s="139"/>
      <c r="Q298" s="139"/>
    </row>
    <row r="299" spans="2:17">
      <c r="B299" s="139"/>
      <c r="D299" s="139"/>
      <c r="E299" s="139"/>
      <c r="G299" s="139"/>
      <c r="J299" s="139"/>
      <c r="K299" s="106"/>
      <c r="L299" s="139"/>
      <c r="O299" s="139"/>
      <c r="Q299" s="139"/>
    </row>
    <row r="300" spans="2:17">
      <c r="B300" s="139"/>
      <c r="D300" s="139"/>
      <c r="E300" s="139"/>
      <c r="G300" s="139"/>
      <c r="J300" s="139"/>
      <c r="K300" s="106"/>
      <c r="L300" s="139"/>
      <c r="O300" s="139"/>
      <c r="Q300" s="139"/>
    </row>
    <row r="301" spans="2:17">
      <c r="B301" s="139"/>
      <c r="D301" s="139"/>
      <c r="E301" s="139"/>
      <c r="G301" s="139"/>
      <c r="J301" s="139"/>
      <c r="K301" s="106"/>
      <c r="L301" s="139"/>
      <c r="O301" s="139"/>
      <c r="Q301" s="139"/>
    </row>
    <row r="302" spans="2:17">
      <c r="B302" s="139"/>
      <c r="D302" s="139"/>
      <c r="E302" s="139"/>
      <c r="G302" s="139"/>
      <c r="J302" s="139"/>
      <c r="K302" s="106"/>
      <c r="L302" s="139"/>
      <c r="O302" s="139"/>
      <c r="Q302" s="139"/>
    </row>
    <row r="303" spans="2:17">
      <c r="B303" s="139"/>
      <c r="D303" s="139"/>
      <c r="E303" s="139"/>
      <c r="G303" s="139"/>
      <c r="J303" s="139"/>
      <c r="K303" s="106"/>
      <c r="L303" s="139"/>
      <c r="O303" s="139"/>
      <c r="Q303" s="139"/>
    </row>
    <row r="304" spans="2:17">
      <c r="B304" s="139"/>
      <c r="D304" s="139"/>
      <c r="E304" s="139"/>
      <c r="G304" s="139"/>
      <c r="J304" s="139"/>
      <c r="K304" s="106"/>
      <c r="L304" s="139"/>
      <c r="O304" s="139"/>
      <c r="Q304" s="139"/>
    </row>
    <row r="305" spans="2:17">
      <c r="B305" s="139"/>
      <c r="D305" s="139"/>
      <c r="E305" s="139"/>
      <c r="G305" s="139"/>
      <c r="J305" s="139"/>
      <c r="K305" s="106"/>
      <c r="L305" s="139"/>
      <c r="O305" s="139"/>
      <c r="Q305" s="139"/>
    </row>
    <row r="306" spans="2:17">
      <c r="B306" s="139"/>
      <c r="D306" s="139"/>
      <c r="E306" s="139"/>
      <c r="G306" s="139"/>
      <c r="J306" s="139"/>
      <c r="K306" s="106"/>
      <c r="L306" s="139"/>
      <c r="O306" s="139"/>
      <c r="Q306" s="139"/>
    </row>
    <row r="307" spans="2:17">
      <c r="B307" s="139"/>
      <c r="D307" s="139"/>
      <c r="E307" s="139"/>
      <c r="G307" s="139"/>
      <c r="J307" s="139"/>
      <c r="K307" s="106"/>
      <c r="L307" s="139"/>
      <c r="O307" s="139"/>
      <c r="Q307" s="139"/>
    </row>
    <row r="308" spans="2:17">
      <c r="B308" s="139"/>
      <c r="D308" s="139"/>
      <c r="E308" s="139"/>
      <c r="G308" s="139"/>
      <c r="J308" s="139"/>
      <c r="K308" s="106"/>
      <c r="L308" s="139"/>
      <c r="O308" s="139"/>
      <c r="Q308" s="139"/>
    </row>
    <row r="309" spans="2:17">
      <c r="B309" s="139"/>
      <c r="D309" s="139"/>
      <c r="E309" s="139"/>
      <c r="G309" s="139"/>
      <c r="J309" s="139"/>
      <c r="K309" s="106"/>
      <c r="L309" s="139"/>
      <c r="O309" s="139"/>
      <c r="Q309" s="139"/>
    </row>
    <row r="310" spans="2:17">
      <c r="B310" s="139"/>
      <c r="D310" s="139"/>
      <c r="E310" s="139"/>
      <c r="G310" s="139"/>
      <c r="J310" s="139"/>
      <c r="K310" s="106"/>
      <c r="L310" s="139"/>
      <c r="O310" s="139"/>
      <c r="Q310" s="139"/>
    </row>
    <row r="311" spans="2:17">
      <c r="B311" s="139"/>
      <c r="D311" s="139"/>
      <c r="E311" s="139"/>
      <c r="G311" s="139"/>
      <c r="J311" s="139"/>
      <c r="K311" s="106"/>
      <c r="L311" s="139"/>
      <c r="O311" s="139"/>
      <c r="Q311" s="139"/>
    </row>
    <row r="312" spans="2:17">
      <c r="B312" s="139"/>
      <c r="D312" s="139"/>
      <c r="E312" s="139"/>
      <c r="G312" s="139"/>
      <c r="J312" s="139"/>
      <c r="K312" s="106"/>
      <c r="L312" s="139"/>
      <c r="O312" s="139"/>
      <c r="Q312" s="139"/>
    </row>
    <row r="313" spans="2:17">
      <c r="B313" s="139"/>
      <c r="D313" s="139"/>
      <c r="E313" s="139"/>
      <c r="G313" s="139"/>
      <c r="J313" s="139"/>
      <c r="K313" s="106"/>
      <c r="L313" s="139"/>
      <c r="O313" s="139"/>
      <c r="Q313" s="139"/>
    </row>
    <row r="314" spans="2:17">
      <c r="B314" s="139"/>
      <c r="D314" s="139"/>
      <c r="E314" s="139"/>
      <c r="G314" s="139"/>
      <c r="J314" s="139"/>
      <c r="K314" s="106"/>
      <c r="L314" s="139"/>
      <c r="O314" s="139"/>
      <c r="Q314" s="139"/>
    </row>
    <row r="315" spans="2:17">
      <c r="B315" s="139"/>
      <c r="D315" s="139"/>
      <c r="E315" s="139"/>
      <c r="G315" s="139"/>
      <c r="J315" s="139"/>
      <c r="K315" s="106"/>
      <c r="L315" s="139"/>
      <c r="O315" s="139"/>
      <c r="Q315" s="139"/>
    </row>
    <row r="316" spans="2:17">
      <c r="B316" s="139"/>
      <c r="D316" s="139"/>
      <c r="E316" s="139"/>
      <c r="G316" s="139"/>
      <c r="J316" s="139"/>
      <c r="K316" s="106"/>
      <c r="L316" s="139"/>
      <c r="O316" s="139"/>
      <c r="Q316" s="139"/>
    </row>
    <row r="317" spans="2:17">
      <c r="B317" s="139"/>
      <c r="D317" s="139"/>
      <c r="E317" s="139"/>
      <c r="G317" s="139"/>
      <c r="J317" s="139"/>
      <c r="K317" s="106"/>
      <c r="L317" s="139"/>
      <c r="O317" s="139"/>
      <c r="Q317" s="139"/>
    </row>
    <row r="318" spans="2:17">
      <c r="B318" s="139"/>
      <c r="D318" s="139"/>
      <c r="E318" s="139"/>
      <c r="G318" s="139"/>
      <c r="J318" s="139"/>
      <c r="K318" s="106"/>
      <c r="L318" s="139"/>
      <c r="O318" s="139"/>
      <c r="Q318" s="139"/>
    </row>
    <row r="319" spans="2:17">
      <c r="B319" s="139"/>
      <c r="D319" s="139"/>
      <c r="E319" s="139"/>
      <c r="G319" s="139"/>
      <c r="J319" s="139"/>
      <c r="K319" s="106"/>
      <c r="L319" s="139"/>
      <c r="O319" s="139"/>
      <c r="Q319" s="139"/>
    </row>
    <row r="320" spans="2:17">
      <c r="B320" s="139"/>
      <c r="D320" s="139"/>
      <c r="E320" s="139"/>
      <c r="G320" s="139"/>
      <c r="J320" s="139"/>
      <c r="K320" s="106"/>
      <c r="O320" s="139"/>
      <c r="Q320" s="139"/>
    </row>
    <row r="321" spans="2:17">
      <c r="B321" s="139"/>
      <c r="D321" s="139"/>
      <c r="E321" s="139"/>
      <c r="G321" s="139"/>
      <c r="J321" s="139"/>
      <c r="K321" s="106"/>
      <c r="O321" s="139"/>
      <c r="Q321" s="139"/>
    </row>
    <row r="322" spans="2:17">
      <c r="B322" s="139"/>
      <c r="D322" s="139"/>
      <c r="E322" s="139"/>
      <c r="G322" s="139"/>
      <c r="J322" s="139"/>
      <c r="K322" s="106"/>
      <c r="O322" s="139"/>
      <c r="Q322" s="139"/>
    </row>
    <row r="323" spans="2:17">
      <c r="B323" s="139"/>
      <c r="D323" s="139"/>
      <c r="E323" s="139"/>
      <c r="G323" s="139"/>
      <c r="J323" s="139"/>
      <c r="K323" s="106"/>
      <c r="O323" s="139"/>
      <c r="Q323" s="139"/>
    </row>
    <row r="324" spans="2:17">
      <c r="B324" s="139"/>
      <c r="D324" s="139"/>
      <c r="E324" s="139"/>
      <c r="G324" s="139"/>
      <c r="J324" s="139"/>
      <c r="K324" s="106"/>
      <c r="O324" s="139"/>
      <c r="Q324" s="139"/>
    </row>
    <row r="325" spans="2:17">
      <c r="B325" s="139"/>
      <c r="D325" s="139"/>
      <c r="E325" s="139"/>
      <c r="G325" s="139"/>
      <c r="J325" s="139"/>
      <c r="K325" s="106"/>
      <c r="O325" s="139"/>
      <c r="Q325" s="139"/>
    </row>
    <row r="326" spans="2:17">
      <c r="B326" s="139"/>
      <c r="D326" s="139"/>
      <c r="E326" s="139"/>
      <c r="G326" s="139"/>
      <c r="J326" s="139"/>
      <c r="K326" s="106"/>
      <c r="O326" s="139"/>
      <c r="Q326" s="139"/>
    </row>
    <row r="327" spans="2:17">
      <c r="B327" s="139"/>
      <c r="D327" s="139"/>
      <c r="E327" s="139"/>
      <c r="G327" s="139"/>
      <c r="J327" s="139"/>
      <c r="K327" s="106"/>
      <c r="O327" s="139"/>
      <c r="Q327" s="139"/>
    </row>
    <row r="328" spans="2:17">
      <c r="B328" s="139"/>
      <c r="D328" s="139"/>
      <c r="E328" s="139"/>
      <c r="G328" s="139"/>
      <c r="J328" s="139"/>
      <c r="K328" s="106"/>
      <c r="O328" s="139"/>
      <c r="Q328" s="139"/>
    </row>
    <row r="329" spans="2:17">
      <c r="B329" s="139"/>
      <c r="D329" s="139"/>
      <c r="E329" s="139"/>
      <c r="G329" s="139"/>
      <c r="J329" s="139"/>
      <c r="K329" s="106"/>
      <c r="O329" s="139"/>
      <c r="Q329" s="139"/>
    </row>
    <row r="330" spans="2:17">
      <c r="B330" s="139"/>
      <c r="D330" s="139"/>
      <c r="E330" s="139"/>
      <c r="G330" s="139"/>
      <c r="J330" s="139"/>
      <c r="K330" s="106"/>
      <c r="O330" s="139"/>
      <c r="Q330" s="139"/>
    </row>
    <row r="331" spans="2:17">
      <c r="B331" s="139"/>
      <c r="D331" s="139"/>
      <c r="E331" s="139"/>
      <c r="G331" s="139"/>
      <c r="J331" s="139"/>
      <c r="K331" s="106"/>
      <c r="O331" s="139"/>
      <c r="Q331" s="139"/>
    </row>
    <row r="332" spans="2:17">
      <c r="B332" s="139"/>
      <c r="D332" s="139"/>
      <c r="E332" s="139"/>
      <c r="G332" s="139"/>
      <c r="J332" s="139"/>
      <c r="K332" s="106"/>
      <c r="O332" s="139"/>
      <c r="Q332" s="139"/>
    </row>
    <row r="333" spans="2:17">
      <c r="B333" s="139"/>
      <c r="D333" s="139"/>
      <c r="E333" s="139"/>
      <c r="G333" s="139"/>
      <c r="J333" s="139"/>
      <c r="L333" s="141" t="str">
        <f>IF(Electives!I345&lt;&gt;"", Electives!I345, " ")</f>
        <v xml:space="preserve"> </v>
      </c>
      <c r="O333" s="139"/>
      <c r="Q333" s="139"/>
    </row>
    <row r="334" spans="2:17">
      <c r="B334" s="139"/>
      <c r="D334" s="139"/>
      <c r="E334" s="139"/>
      <c r="G334" s="139"/>
      <c r="J334" s="139"/>
      <c r="L334" s="141" t="str">
        <f>IF(Electives!I346&lt;&gt;"", Electives!I346, " ")</f>
        <v xml:space="preserve"> </v>
      </c>
      <c r="O334" s="139"/>
      <c r="Q334" s="139"/>
    </row>
    <row r="335" spans="2:17">
      <c r="B335" s="139"/>
      <c r="D335" s="139"/>
      <c r="E335" s="139"/>
      <c r="G335" s="139"/>
    </row>
    <row r="336" spans="2:17">
      <c r="D336" s="139"/>
      <c r="E336" s="139"/>
      <c r="G336" s="139"/>
    </row>
  </sheetData>
  <sheetProtection algorithmName="SHA-512" hashValue="f956VmhEbo9bMOv/j8UOlpnvnoh93SVfti7LtvMwZPzF1GM2jhtiGvuyt/4YxinWLtP34nn1+qi65GS727U8EQ==" saltValue="XrIAAY8Z9cHA7mPU/YSacQ==" spinCount="100000" sheet="1" selectLockedCells="1" selectUnlockedCells="1"/>
  <mergeCells count="67">
    <mergeCell ref="D37:D45"/>
    <mergeCell ref="N37:Q37"/>
    <mergeCell ref="D3:G3"/>
    <mergeCell ref="D17:G17"/>
    <mergeCell ref="D9:F9"/>
    <mergeCell ref="D10:D16"/>
    <mergeCell ref="D23:G23"/>
    <mergeCell ref="D24:D28"/>
    <mergeCell ref="I27:K27"/>
    <mergeCell ref="N27:Q27"/>
    <mergeCell ref="N38:N41"/>
    <mergeCell ref="I42:L42"/>
    <mergeCell ref="N42:Q42"/>
    <mergeCell ref="I43:I51"/>
    <mergeCell ref="N43:N49"/>
    <mergeCell ref="N50:Q50"/>
    <mergeCell ref="D1:G2"/>
    <mergeCell ref="D4:D8"/>
    <mergeCell ref="N12:Q12"/>
    <mergeCell ref="I11:K11"/>
    <mergeCell ref="D18:D22"/>
    <mergeCell ref="I18:K18"/>
    <mergeCell ref="N18:Q18"/>
    <mergeCell ref="I12:I17"/>
    <mergeCell ref="S1:V2"/>
    <mergeCell ref="I4:I10"/>
    <mergeCell ref="T4:U4"/>
    <mergeCell ref="T5:U5"/>
    <mergeCell ref="T6:U6"/>
    <mergeCell ref="T7:U7"/>
    <mergeCell ref="T8:U8"/>
    <mergeCell ref="T9:U9"/>
    <mergeCell ref="T10:U10"/>
    <mergeCell ref="N4:N11"/>
    <mergeCell ref="I3:L3"/>
    <mergeCell ref="N3:Q3"/>
    <mergeCell ref="N1:Q2"/>
    <mergeCell ref="I1:L2"/>
    <mergeCell ref="T11:U11"/>
    <mergeCell ref="T12:U12"/>
    <mergeCell ref="N13:N17"/>
    <mergeCell ref="T13:U13"/>
    <mergeCell ref="T14:U14"/>
    <mergeCell ref="T15:U15"/>
    <mergeCell ref="T16:U16"/>
    <mergeCell ref="T17:U17"/>
    <mergeCell ref="T18:U18"/>
    <mergeCell ref="I19:I26"/>
    <mergeCell ref="N19:N26"/>
    <mergeCell ref="T19:U19"/>
    <mergeCell ref="T20:U20"/>
    <mergeCell ref="T21:U21"/>
    <mergeCell ref="T22:U22"/>
    <mergeCell ref="T23:U23"/>
    <mergeCell ref="T24:U24"/>
    <mergeCell ref="T25:U25"/>
    <mergeCell ref="T26:U26"/>
    <mergeCell ref="D29:G29"/>
    <mergeCell ref="D30:D35"/>
    <mergeCell ref="S30:V31"/>
    <mergeCell ref="I35:L35"/>
    <mergeCell ref="D36:G36"/>
    <mergeCell ref="N51:N55"/>
    <mergeCell ref="I36:I41"/>
    <mergeCell ref="T27:U27"/>
    <mergeCell ref="I28:I34"/>
    <mergeCell ref="N28:N36"/>
  </mergeCells>
  <phoneticPr fontId="2" type="noConversion"/>
  <pageMargins left="0.75" right="0.75" top="1" bottom="1" header="0.5" footer="0.5"/>
  <pageSetup scale="39" orientation="portrait" r:id="rId1"/>
  <headerFooter alignWithMargins="0">
    <oddHeader>&amp;C&amp;"Arial,Bold"&amp;14TigerTrax
&amp;12&amp;D</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36"/>
  <sheetViews>
    <sheetView showGridLines="0" zoomScaleNormal="100" zoomScaleSheetLayoutView="55" workbookViewId="0">
      <pane xSplit="2" ySplit="2" topLeftCell="C3" activePane="bottomRight" state="frozen"/>
      <selection pane="topRight"/>
      <selection pane="bottomLeft"/>
      <selection pane="bottomRight" activeCell="C1" sqref="C1"/>
    </sheetView>
  </sheetViews>
  <sheetFormatPr defaultColWidth="9.140625" defaultRowHeight="12.75"/>
  <cols>
    <col min="1" max="1" width="31.140625" style="139" customWidth="1"/>
    <col min="2" max="2" width="3.85546875" style="141" customWidth="1"/>
    <col min="3" max="3" width="6.42578125" style="139" customWidth="1"/>
    <col min="4" max="4" width="2.5703125" style="24" customWidth="1"/>
    <col min="5" max="5" width="2.5703125" style="141" customWidth="1"/>
    <col min="6" max="6" width="32.85546875" style="139" customWidth="1"/>
    <col min="7" max="7" width="3.42578125" style="141" customWidth="1"/>
    <col min="8" max="8" width="6.42578125" style="139" customWidth="1"/>
    <col min="9" max="9" width="3.28515625" style="139" customWidth="1"/>
    <col min="10" max="10" width="3.28515625" style="141" customWidth="1"/>
    <col min="11" max="11" width="32.85546875" style="139" customWidth="1"/>
    <col min="12" max="12" width="3.42578125" style="141" customWidth="1"/>
    <col min="13" max="13" width="6.42578125" style="139" customWidth="1"/>
    <col min="14" max="14" width="3.28515625" style="139" customWidth="1"/>
    <col min="15" max="15" width="3.28515625" style="141" customWidth="1"/>
    <col min="16" max="16" width="32.85546875" style="139" customWidth="1"/>
    <col min="17" max="17" width="3.42578125" style="141" customWidth="1"/>
    <col min="18" max="18" width="6.42578125" style="139" customWidth="1"/>
    <col min="19" max="20" width="3.28515625" style="139" customWidth="1"/>
    <col min="21" max="21" width="33" style="139" customWidth="1"/>
    <col min="22" max="22" width="3.28515625" style="139" customWidth="1"/>
    <col min="23" max="16384" width="9.140625" style="139"/>
  </cols>
  <sheetData>
    <row r="1" spans="1:22" ht="21" customHeight="1">
      <c r="A1" s="17" t="str">
        <f ca="1">MID(CELL("filename",A1),FIND(IF(ISERROR(FIND("]",CELL("filename",A1))),"$","]"),CELL("filename",A1))+1,256)</f>
        <v>Scout 6</v>
      </c>
      <c r="D1" s="345" t="s">
        <v>241</v>
      </c>
      <c r="E1" s="345"/>
      <c r="F1" s="345"/>
      <c r="G1" s="345"/>
      <c r="I1" s="345" t="s">
        <v>0</v>
      </c>
      <c r="J1" s="345"/>
      <c r="K1" s="345"/>
      <c r="L1" s="345"/>
      <c r="N1" s="345" t="s">
        <v>0</v>
      </c>
      <c r="O1" s="345"/>
      <c r="P1" s="345"/>
      <c r="Q1" s="345"/>
      <c r="S1" s="329" t="s">
        <v>418</v>
      </c>
      <c r="T1" s="329"/>
      <c r="U1" s="329"/>
      <c r="V1" s="329"/>
    </row>
    <row r="2" spans="1:22" ht="7.5" customHeight="1">
      <c r="D2" s="345"/>
      <c r="E2" s="345"/>
      <c r="F2" s="345"/>
      <c r="G2" s="345"/>
      <c r="I2" s="345"/>
      <c r="J2" s="345"/>
      <c r="K2" s="345"/>
      <c r="L2" s="345"/>
      <c r="N2" s="345"/>
      <c r="O2" s="345"/>
      <c r="P2" s="345"/>
      <c r="Q2" s="345"/>
      <c r="S2" s="329"/>
      <c r="T2" s="329"/>
      <c r="U2" s="329"/>
      <c r="V2" s="329"/>
    </row>
    <row r="3" spans="1:22">
      <c r="A3" s="1" t="s">
        <v>13</v>
      </c>
      <c r="D3" s="344" t="str">
        <f>Achievements!B5</f>
        <v>Backyard Jungle / My Tiger Jungle</v>
      </c>
      <c r="E3" s="344"/>
      <c r="F3" s="344"/>
      <c r="G3" s="344"/>
      <c r="I3" s="344" t="str">
        <f>Electives!B6</f>
        <v>Curiosity, Intrigue, and Magical Mysteries</v>
      </c>
      <c r="J3" s="344"/>
      <c r="K3" s="344"/>
      <c r="L3" s="344"/>
      <c r="N3" s="344" t="str">
        <f>Electives!B61</f>
        <v>Sky is the Limit</v>
      </c>
      <c r="O3" s="344"/>
      <c r="P3" s="344"/>
      <c r="Q3" s="344"/>
      <c r="S3" s="175"/>
      <c r="T3" s="34" t="str">
        <f>'Cub Awards'!C5</f>
        <v>Emergency Preparedness</v>
      </c>
      <c r="U3" s="34"/>
      <c r="V3" s="68"/>
    </row>
    <row r="4" spans="1:22" ht="12.75" customHeight="1">
      <c r="A4" s="43" t="s">
        <v>33</v>
      </c>
      <c r="B4" s="16" t="str">
        <f>Bobcat!J13</f>
        <v/>
      </c>
      <c r="D4" s="346" t="str">
        <f>Achievements!E5</f>
        <v>(do 1 and two of 2-5)</v>
      </c>
      <c r="E4" s="16">
        <f>Achievements!B6</f>
        <v>1</v>
      </c>
      <c r="F4" s="105" t="str">
        <f>Achievements!C6</f>
        <v>With partner, go on a walk</v>
      </c>
      <c r="G4" s="16" t="str">
        <f>IF(Achievements!J6&lt;&gt;"", Achievements!J6, " ")</f>
        <v xml:space="preserve"> </v>
      </c>
      <c r="I4" s="335" t="str">
        <f>Electives!E6</f>
        <v>(do 1-2 and one of 3-5)</v>
      </c>
      <c r="J4" s="16" t="str">
        <f>Electives!B7</f>
        <v>1a</v>
      </c>
      <c r="K4" s="107" t="str">
        <f>Electives!C7</f>
        <v>Learn and Practice a magic trick</v>
      </c>
      <c r="L4" s="16" t="str">
        <f>IF(Electives!J7&lt;&gt;"", Electives!J7, " ")</f>
        <v xml:space="preserve"> </v>
      </c>
      <c r="N4" s="342" t="str">
        <f>Electives!E61</f>
        <v>(do 1-3 and one of 4-8)</v>
      </c>
      <c r="O4" s="16">
        <f>Electives!B62</f>
        <v>1</v>
      </c>
      <c r="P4" s="107" t="str">
        <f>Electives!C62</f>
        <v>Observe the night sky</v>
      </c>
      <c r="Q4" s="16" t="str">
        <f>IF(Electives!J62&lt;&gt;"", Electives!J62, " ")</f>
        <v xml:space="preserve"> </v>
      </c>
      <c r="S4" s="177">
        <f>'Cub Awards'!B6</f>
        <v>1</v>
      </c>
      <c r="T4" s="278" t="str">
        <f>'Cub Awards'!C6</f>
        <v>Cover a family fire plan and drill</v>
      </c>
      <c r="U4" s="278"/>
      <c r="V4" s="176" t="str">
        <f>IF('Cub Awards'!J6&lt;&gt;"", 'Cub Awards'!J6, "")</f>
        <v/>
      </c>
    </row>
    <row r="5" spans="1:22">
      <c r="A5" s="18" t="s">
        <v>32</v>
      </c>
      <c r="B5" s="21" t="str">
        <f>Tiger!J15</f>
        <v/>
      </c>
      <c r="D5" s="346"/>
      <c r="E5" s="16">
        <f>Achievements!B7</f>
        <v>2</v>
      </c>
      <c r="F5" s="105" t="str">
        <f>Achievements!C7</f>
        <v>Take a 1-foot hike</v>
      </c>
      <c r="G5" s="16" t="str">
        <f>IF(Achievements!J7&lt;&gt;"", Achievements!J7, " ")</f>
        <v xml:space="preserve"> </v>
      </c>
      <c r="I5" s="336"/>
      <c r="J5" s="16" t="str">
        <f>Electives!B8</f>
        <v>1b</v>
      </c>
      <c r="K5" s="107" t="str">
        <f>Electives!C8</f>
        <v>Create an invitation to a magic show</v>
      </c>
      <c r="L5" s="16" t="str">
        <f>IF(Electives!J8&lt;&gt;"", Electives!J8, " ")</f>
        <v xml:space="preserve"> </v>
      </c>
      <c r="N5" s="342"/>
      <c r="O5" s="16">
        <f>Electives!B63</f>
        <v>2</v>
      </c>
      <c r="P5" s="107" t="str">
        <f>Electives!C63</f>
        <v>Use a telescope or binoculars</v>
      </c>
      <c r="Q5" s="16" t="str">
        <f>IF(Electives!J63&lt;&gt;"", Electives!J63, " ")</f>
        <v xml:space="preserve"> </v>
      </c>
      <c r="S5" s="177">
        <f>'Cub Awards'!B7</f>
        <v>2</v>
      </c>
      <c r="T5" s="278" t="str">
        <f>'Cub Awards'!C7</f>
        <v>Discuss family emergency plan</v>
      </c>
      <c r="U5" s="278"/>
      <c r="V5" s="176" t="str">
        <f>IF('Cub Awards'!J7&lt;&gt;"", 'Cub Awards'!J7, "")</f>
        <v/>
      </c>
    </row>
    <row r="6" spans="1:22">
      <c r="A6" s="18" t="s">
        <v>244</v>
      </c>
      <c r="B6" s="21" t="str">
        <f>IF(COUNTIF(B11:B16,"C")&gt;0, COUNTIF(B11:B16,"C"), " ")</f>
        <v xml:space="preserve"> </v>
      </c>
      <c r="D6" s="346"/>
      <c r="E6" s="16">
        <f>Achievements!B8</f>
        <v>3</v>
      </c>
      <c r="F6" s="105" t="str">
        <f>Achievements!C8</f>
        <v>Point out two local birds</v>
      </c>
      <c r="G6" s="16" t="str">
        <f>IF(Achievements!J8&lt;&gt;"", Achievements!J8, " ")</f>
        <v xml:space="preserve"> </v>
      </c>
      <c r="I6" s="336"/>
      <c r="J6" s="16" t="str">
        <f>Electives!B9</f>
        <v>1c</v>
      </c>
      <c r="K6" s="107" t="str">
        <f>Electives!C9</f>
        <v>Put on a magic show</v>
      </c>
      <c r="L6" s="16" t="str">
        <f>IF(Electives!J9&lt;&gt;"", Electives!J9, " ")</f>
        <v xml:space="preserve"> </v>
      </c>
      <c r="N6" s="342"/>
      <c r="O6" s="16">
        <f>Electives!B64</f>
        <v>3</v>
      </c>
      <c r="P6" s="144" t="str">
        <f>Electives!C64</f>
        <v>Learn about two astronauts who were Scouts</v>
      </c>
      <c r="Q6" s="16" t="str">
        <f>IF(Electives!J64&lt;&gt;"", Electives!J64, " ")</f>
        <v xml:space="preserve"> </v>
      </c>
      <c r="S6" s="177">
        <f>'Cub Awards'!B8</f>
        <v>3</v>
      </c>
      <c r="T6" s="278" t="str">
        <f>'Cub Awards'!C8</f>
        <v>Create/plan/practice getting help</v>
      </c>
      <c r="U6" s="278"/>
      <c r="V6" s="176" t="str">
        <f>IF('Cub Awards'!J8&lt;&gt;"", 'Cub Awards'!J8, "")</f>
        <v/>
      </c>
    </row>
    <row r="7" spans="1:22">
      <c r="A7" s="47" t="s">
        <v>245</v>
      </c>
      <c r="B7" s="21" t="str">
        <f>IF(COUNTIF(B19:B31,"C")&gt;0, COUNTIF(B19:B31,"C"), " ")</f>
        <v xml:space="preserve"> </v>
      </c>
      <c r="D7" s="346"/>
      <c r="E7" s="16">
        <f>Achievements!B9</f>
        <v>4</v>
      </c>
      <c r="F7" s="105" t="str">
        <f>Achievements!C9</f>
        <v>Plant a plant in your neighborhood</v>
      </c>
      <c r="G7" s="16" t="str">
        <f>IF(Achievements!J9&lt;&gt;"", Achievements!J9, " ")</f>
        <v xml:space="preserve"> </v>
      </c>
      <c r="I7" s="336"/>
      <c r="J7" s="16">
        <f>Electives!B10</f>
        <v>2</v>
      </c>
      <c r="K7" s="107" t="str">
        <f>Electives!C10</f>
        <v>Spell your name in ASL and Braille</v>
      </c>
      <c r="L7" s="16" t="str">
        <f>IF(Electives!J10&lt;&gt;"", Electives!J10, " ")</f>
        <v xml:space="preserve"> </v>
      </c>
      <c r="N7" s="342"/>
      <c r="O7" s="16">
        <f>Electives!B65</f>
        <v>4</v>
      </c>
      <c r="P7" s="107" t="str">
        <f>Electives!C65</f>
        <v>Learn about two constellations</v>
      </c>
      <c r="Q7" s="16" t="str">
        <f>IF(Electives!J65&lt;&gt;"", Electives!J65, " ")</f>
        <v xml:space="preserve"> </v>
      </c>
      <c r="S7" s="177">
        <f>'Cub Awards'!B9</f>
        <v>4</v>
      </c>
      <c r="T7" s="278" t="str">
        <f>'Cub Awards'!C9</f>
        <v>Take a first-aid course for children</v>
      </c>
      <c r="U7" s="278"/>
      <c r="V7" s="176" t="str">
        <f>IF('Cub Awards'!J9&lt;&gt;"", 'Cub Awards'!J9, "")</f>
        <v/>
      </c>
    </row>
    <row r="8" spans="1:22" ht="12.75" customHeight="1">
      <c r="D8" s="346"/>
      <c r="E8" s="16">
        <f>Achievements!B10</f>
        <v>5</v>
      </c>
      <c r="F8" s="105" t="str">
        <f>Achievements!C10</f>
        <v>Build and hang a birdhouse</v>
      </c>
      <c r="G8" s="16" t="str">
        <f>IF(Achievements!J10&lt;&gt;"", Achievements!J10, " ")</f>
        <v xml:space="preserve"> </v>
      </c>
      <c r="I8" s="336"/>
      <c r="J8" s="16">
        <f>Electives!B11</f>
        <v>3</v>
      </c>
      <c r="K8" s="107" t="str">
        <f>Electives!C11</f>
        <v>Create a secret code</v>
      </c>
      <c r="L8" s="16" t="str">
        <f>IF(Electives!J11&lt;&gt;"", Electives!J11, " ")</f>
        <v xml:space="preserve"> </v>
      </c>
      <c r="N8" s="342"/>
      <c r="O8" s="16">
        <f>Electives!B66</f>
        <v>5</v>
      </c>
      <c r="P8" s="107" t="str">
        <f>Electives!C66</f>
        <v>Create your own constellation</v>
      </c>
      <c r="Q8" s="16" t="str">
        <f>IF(Electives!J66&lt;&gt;"", Electives!J66, " ")</f>
        <v xml:space="preserve"> </v>
      </c>
      <c r="S8" s="177">
        <f>'Cub Awards'!B10</f>
        <v>5</v>
      </c>
      <c r="T8" s="278" t="str">
        <f>'Cub Awards'!C10</f>
        <v>Join a safe kids program</v>
      </c>
      <c r="U8" s="278"/>
      <c r="V8" s="176" t="str">
        <f>IF('Cub Awards'!J10&lt;&gt;"", 'Cub Awards'!J10, "")</f>
        <v/>
      </c>
    </row>
    <row r="9" spans="1:22" ht="12.75" customHeight="1">
      <c r="D9" s="344" t="str">
        <f>Achievements!B12</f>
        <v>Games Tigers Play</v>
      </c>
      <c r="E9" s="344"/>
      <c r="F9" s="344"/>
      <c r="G9" s="141" t="str">
        <f>IF(Achievements!J11&lt;&gt;"", Achievements!J11, " ")</f>
        <v xml:space="preserve"> </v>
      </c>
      <c r="I9" s="336"/>
      <c r="J9" s="16">
        <f>Electives!B12</f>
        <v>4</v>
      </c>
      <c r="K9" s="107" t="str">
        <f>Electives!C12</f>
        <v>Crack a different secret code</v>
      </c>
      <c r="L9" s="16" t="str">
        <f>IF(Electives!J12&lt;&gt;"", Electives!J12, " ")</f>
        <v xml:space="preserve"> </v>
      </c>
      <c r="N9" s="342"/>
      <c r="O9" s="16">
        <f>Electives!B67</f>
        <v>6</v>
      </c>
      <c r="P9" s="107" t="str">
        <f>Electives!C67</f>
        <v>Create a homemade constellation</v>
      </c>
      <c r="Q9" s="16" t="str">
        <f>IF(Electives!J67&lt;&gt;"", Electives!J67, " ")</f>
        <v xml:space="preserve"> </v>
      </c>
      <c r="S9" s="177">
        <f>'Cub Awards'!B11</f>
        <v>6</v>
      </c>
      <c r="T9" s="278" t="str">
        <f>'Cub Awards'!C11</f>
        <v>Show what you have learned</v>
      </c>
      <c r="U9" s="278"/>
      <c r="V9" s="176" t="str">
        <f>IF('Cub Awards'!J11&lt;&gt;"", 'Cub Awards'!J11, "")</f>
        <v/>
      </c>
    </row>
    <row r="10" spans="1:22" ht="12" customHeight="1">
      <c r="A10" s="1" t="s">
        <v>14</v>
      </c>
      <c r="D10" s="342" t="str">
        <f>Achievements!E12</f>
        <v>(do 1, 2, and two of 3-5)</v>
      </c>
      <c r="E10" s="16" t="str">
        <f>Achievements!B13</f>
        <v>1a</v>
      </c>
      <c r="F10" s="105" t="str">
        <f>Achievements!C13</f>
        <v>Play two initiative games with your den</v>
      </c>
      <c r="G10" s="16" t="str">
        <f>IF(Achievements!J13&lt;&gt;"", Achievements!J13, " ")</f>
        <v xml:space="preserve"> </v>
      </c>
      <c r="I10" s="337"/>
      <c r="J10" s="16">
        <f>Electives!B13</f>
        <v>5</v>
      </c>
      <c r="K10" s="107" t="str">
        <f>Electives!C13</f>
        <v>Demonstrate how magic works</v>
      </c>
      <c r="L10" s="16" t="str">
        <f>IF(Electives!J13&lt;&gt;"", Electives!J13, " ")</f>
        <v xml:space="preserve"> </v>
      </c>
      <c r="N10" s="342"/>
      <c r="O10" s="16">
        <f>Electives!B68</f>
        <v>7</v>
      </c>
      <c r="P10" s="107" t="str">
        <f>Electives!C68</f>
        <v>Learn about two jobs in astronomy</v>
      </c>
      <c r="Q10" s="16" t="str">
        <f>IF(Electives!J68&lt;&gt;"", Electives!J68, " ")</f>
        <v xml:space="preserve"> </v>
      </c>
      <c r="T10" s="330" t="str">
        <f>'Cub Awards'!C13</f>
        <v>Outdoor Activity Award</v>
      </c>
      <c r="U10" s="331"/>
    </row>
    <row r="11" spans="1:22">
      <c r="A11" s="19" t="str">
        <f>D3</f>
        <v>Backyard Jungle / My Tiger Jungle</v>
      </c>
      <c r="B11" s="111" t="str">
        <f>Achievements!J11</f>
        <v xml:space="preserve"> </v>
      </c>
      <c r="D11" s="342"/>
      <c r="E11" s="16" t="str">
        <f>Achievements!B14</f>
        <v>1b</v>
      </c>
      <c r="F11" s="105" t="str">
        <f>Achievements!C14</f>
        <v>Listen carefully to and follow the rules</v>
      </c>
      <c r="G11" s="16" t="str">
        <f>IF(Achievements!J14&lt;&gt;"", Achievements!J14, " ")</f>
        <v xml:space="preserve"> </v>
      </c>
      <c r="I11" s="338" t="str">
        <f>Electives!B15</f>
        <v>Earning Your Stripes</v>
      </c>
      <c r="J11" s="338"/>
      <c r="K11" s="338"/>
      <c r="N11" s="342"/>
      <c r="O11" s="16">
        <f>Electives!B69</f>
        <v>8</v>
      </c>
      <c r="P11" s="107" t="str">
        <f>Electives!C69</f>
        <v>Visit a planetarium</v>
      </c>
      <c r="Q11" s="16" t="str">
        <f>IF(Electives!J69&lt;&gt;"", Electives!J69, " ")</f>
        <v xml:space="preserve"> </v>
      </c>
      <c r="S11" s="177">
        <f>'Cub Awards'!B14</f>
        <v>1</v>
      </c>
      <c r="T11" s="278" t="str">
        <f>'Cub Awards'!C14</f>
        <v>Attend either summer Day or Resident camp</v>
      </c>
      <c r="U11" s="278"/>
      <c r="V11" s="176" t="str">
        <f>IF('Cub Awards'!J14&lt;&gt;"", 'Cub Awards'!J14, "")</f>
        <v/>
      </c>
    </row>
    <row r="12" spans="1:22" ht="12.75" customHeight="1">
      <c r="A12" s="20" t="str">
        <f>D9</f>
        <v>Games Tigers Play</v>
      </c>
      <c r="B12" s="111" t="str">
        <f>Achievements!J20</f>
        <v/>
      </c>
      <c r="D12" s="342"/>
      <c r="E12" s="16" t="str">
        <f>Achievements!B15</f>
        <v>1c</v>
      </c>
      <c r="F12" s="143" t="str">
        <f>Achievements!C15</f>
        <v>Talk about what you learned while playing</v>
      </c>
      <c r="G12" s="16" t="str">
        <f>IF(Achievements!J15&lt;&gt;"", Achievements!J15, " ")</f>
        <v xml:space="preserve"> </v>
      </c>
      <c r="I12" s="343" t="str">
        <f>Electives!E15</f>
        <v>(do all)</v>
      </c>
      <c r="J12" s="16">
        <f>Electives!B16</f>
        <v>1</v>
      </c>
      <c r="K12" s="107" t="str">
        <f>Electives!C16</f>
        <v>Share five things that are orange</v>
      </c>
      <c r="L12" s="16" t="str">
        <f>IF(Electives!J16&lt;&gt;"", Electives!J16, " ")</f>
        <v xml:space="preserve"> </v>
      </c>
      <c r="N12" s="344" t="str">
        <f>Electives!B71</f>
        <v>Stories in Shapes</v>
      </c>
      <c r="O12" s="344"/>
      <c r="P12" s="344"/>
      <c r="Q12" s="344"/>
      <c r="S12" s="177">
        <f>'Cub Awards'!B15</f>
        <v>2</v>
      </c>
      <c r="T12" s="278" t="str">
        <f>'Cub Awards'!C15</f>
        <v>Complete Backyard Jungle / My Tiger Jungle</v>
      </c>
      <c r="U12" s="278"/>
      <c r="V12" s="176" t="str">
        <f>IF('Cub Awards'!J15&lt;&gt;"", 'Cub Awards'!J15, "")</f>
        <v xml:space="preserve"> </v>
      </c>
    </row>
    <row r="13" spans="1:22" ht="13.15" customHeight="1">
      <c r="A13" s="20" t="str">
        <f>D17</f>
        <v>My Family's Duty to God</v>
      </c>
      <c r="B13" s="111" t="str">
        <f>Achievements!J27</f>
        <v xml:space="preserve"> </v>
      </c>
      <c r="D13" s="342"/>
      <c r="E13" s="16">
        <f>Achievements!B16</f>
        <v>2</v>
      </c>
      <c r="F13" s="142" t="str">
        <f>Achievements!C16</f>
        <v>Bring a nutritious snack to den meeting</v>
      </c>
      <c r="G13" s="16" t="str">
        <f>IF(Achievements!J16&lt;&gt;"", Achievements!J16, " ")</f>
        <v xml:space="preserve"> </v>
      </c>
      <c r="I13" s="343"/>
      <c r="J13" s="16">
        <f>Electives!B17</f>
        <v>2</v>
      </c>
      <c r="K13" s="145" t="str">
        <f>Electives!C17</f>
        <v>Demonstrate loyalty to others over a week</v>
      </c>
      <c r="L13" s="16" t="str">
        <f>IF(Electives!J17&lt;&gt;"", Electives!J17, " ")</f>
        <v xml:space="preserve"> </v>
      </c>
      <c r="N13" s="339" t="str">
        <f>Electives!E71</f>
        <v>(do four)</v>
      </c>
      <c r="O13" s="16">
        <f>Electives!B72</f>
        <v>1</v>
      </c>
      <c r="P13" s="108" t="str">
        <f>Electives!C72</f>
        <v>Visit an art gallery or museum</v>
      </c>
      <c r="Q13" s="16" t="str">
        <f>IF(Electives!J72&lt;&gt;"", Electives!J72, " ")</f>
        <v xml:space="preserve"> </v>
      </c>
      <c r="S13" s="177">
        <f>'Cub Awards'!B16</f>
        <v>3</v>
      </c>
      <c r="T13" s="278" t="str">
        <f>'Cub Awards'!C16</f>
        <v>do four</v>
      </c>
      <c r="U13" s="278"/>
      <c r="V13" s="176" t="str">
        <f>IF('Cub Awards'!J16&lt;&gt;"", 'Cub Awards'!J16, "")</f>
        <v/>
      </c>
    </row>
    <row r="14" spans="1:22">
      <c r="A14" s="20" t="str">
        <f>D23</f>
        <v>Team Tiger</v>
      </c>
      <c r="B14" s="111" t="str">
        <f>Achievements!J34</f>
        <v/>
      </c>
      <c r="D14" s="342"/>
      <c r="E14" s="16">
        <f>Achievements!B17</f>
        <v>3</v>
      </c>
      <c r="F14" s="105" t="str">
        <f>Achievements!C17</f>
        <v>Make up a game with your den</v>
      </c>
      <c r="G14" s="16" t="str">
        <f>IF(Achievements!J17&lt;&gt;"", Achievements!J17, " ")</f>
        <v xml:space="preserve"> </v>
      </c>
      <c r="I14" s="343"/>
      <c r="J14" s="16">
        <f>Electives!B18</f>
        <v>3</v>
      </c>
      <c r="K14" s="107" t="str">
        <f>Electives!C18</f>
        <v>Do a new task to help your family</v>
      </c>
      <c r="L14" s="16" t="str">
        <f>IF(Electives!J18&lt;&gt;"", Electives!J18, " ")</f>
        <v xml:space="preserve"> </v>
      </c>
      <c r="N14" s="340"/>
      <c r="O14" s="16">
        <f>Electives!B73</f>
        <v>2</v>
      </c>
      <c r="P14" s="108" t="str">
        <f>Electives!C73</f>
        <v>Discuss what you like about art piece</v>
      </c>
      <c r="Q14" s="16" t="str">
        <f>IF(Electives!J73&lt;&gt;"", Electives!J73, " ")</f>
        <v xml:space="preserve"> </v>
      </c>
      <c r="S14" s="177" t="str">
        <f>'Cub Awards'!B17</f>
        <v>a</v>
      </c>
      <c r="T14" s="278" t="str">
        <f>'Cub Awards'!C17</f>
        <v>Participate in nature hike</v>
      </c>
      <c r="U14" s="278"/>
      <c r="V14" s="176" t="str">
        <f>IF('Cub Awards'!J17&lt;&gt;"", 'Cub Awards'!J17, "")</f>
        <v/>
      </c>
    </row>
    <row r="15" spans="1:22">
      <c r="A15" s="20" t="str">
        <f>D29</f>
        <v>Tiger Bites</v>
      </c>
      <c r="B15" s="111" t="str">
        <f>Achievements!J42</f>
        <v/>
      </c>
      <c r="D15" s="342"/>
      <c r="E15" s="16">
        <f>Achievements!B18</f>
        <v>4</v>
      </c>
      <c r="F15" s="105" t="str">
        <f>Achievements!C18</f>
        <v>Make up a new game and play it</v>
      </c>
      <c r="G15" s="16" t="str">
        <f>IF(Achievements!J18&lt;&gt;"", Achievements!J18, " ")</f>
        <v xml:space="preserve"> </v>
      </c>
      <c r="I15" s="343"/>
      <c r="J15" s="16">
        <f>Electives!B19</f>
        <v>4</v>
      </c>
      <c r="K15" s="107" t="str">
        <f>Electives!C19</f>
        <v>Talk about polite language</v>
      </c>
      <c r="L15" s="16" t="str">
        <f>IF(Electives!J19&lt;&gt;"", Electives!J19, " ")</f>
        <v xml:space="preserve"> </v>
      </c>
      <c r="N15" s="340"/>
      <c r="O15" s="16">
        <f>Electives!B74</f>
        <v>3</v>
      </c>
      <c r="P15" s="108" t="str">
        <f>Electives!C74</f>
        <v>Create an art piece</v>
      </c>
      <c r="Q15" s="16" t="str">
        <f>IF(Electives!J74&lt;&gt;"", Electives!J74, " ")</f>
        <v xml:space="preserve"> </v>
      </c>
      <c r="S15" s="177" t="str">
        <f>'Cub Awards'!B18</f>
        <v>b</v>
      </c>
      <c r="T15" s="278" t="str">
        <f>'Cub Awards'!C18</f>
        <v>Participate in outdoor activity</v>
      </c>
      <c r="U15" s="278"/>
      <c r="V15" s="176" t="str">
        <f>IF('Cub Awards'!J18&lt;&gt;"", 'Cub Awards'!J18, "")</f>
        <v/>
      </c>
    </row>
    <row r="16" spans="1:22" ht="12.75" customHeight="1">
      <c r="A16" s="112" t="str">
        <f>D36</f>
        <v>Tigers in the Wild</v>
      </c>
      <c r="B16" s="111" t="str">
        <f>Achievements!J53</f>
        <v/>
      </c>
      <c r="D16" s="342"/>
      <c r="E16" s="16">
        <f>Achievements!B19</f>
        <v>5</v>
      </c>
      <c r="F16" s="105" t="str">
        <f>Achievements!C19</f>
        <v>Learn how being active is part of health</v>
      </c>
      <c r="G16" s="16" t="str">
        <f>IF(Achievements!J19&lt;&gt;"", Achievements!J19, " ")</f>
        <v xml:space="preserve"> </v>
      </c>
      <c r="I16" s="343"/>
      <c r="J16" s="16">
        <f>Electives!B20</f>
        <v>5</v>
      </c>
      <c r="K16" s="107" t="str">
        <f>Electives!C20</f>
        <v>Play a game with your den politely</v>
      </c>
      <c r="L16" s="16" t="str">
        <f>IF(Electives!J20&lt;&gt;"", Electives!J20, " ")</f>
        <v xml:space="preserve"> </v>
      </c>
      <c r="N16" s="340"/>
      <c r="O16" s="16">
        <f>Electives!B75</f>
        <v>4</v>
      </c>
      <c r="P16" s="108" t="str">
        <f>Electives!C75</f>
        <v>Create an art piece using shapes</v>
      </c>
      <c r="Q16" s="16" t="str">
        <f>IF(Electives!J75&lt;&gt;"", Electives!J75, " ")</f>
        <v xml:space="preserve"> </v>
      </c>
      <c r="S16" s="177" t="str">
        <f>'Cub Awards'!B19</f>
        <v>c</v>
      </c>
      <c r="T16" s="278" t="str">
        <f>'Cub Awards'!C19</f>
        <v>Explain the buddy system</v>
      </c>
      <c r="U16" s="278"/>
      <c r="V16" s="176" t="str">
        <f>IF('Cub Awards'!J19&lt;&gt;"", 'Cub Awards'!J19, "")</f>
        <v/>
      </c>
    </row>
    <row r="17" spans="1:22">
      <c r="A17" s="45"/>
      <c r="B17" s="46"/>
      <c r="D17" s="344" t="str">
        <f>Achievements!B21</f>
        <v>My Family's Duty to God</v>
      </c>
      <c r="E17" s="344"/>
      <c r="F17" s="344"/>
      <c r="G17" s="344"/>
      <c r="I17" s="343"/>
      <c r="J17" s="16">
        <f>Electives!B21</f>
        <v>6</v>
      </c>
      <c r="K17" s="107" t="str">
        <f>Electives!C21</f>
        <v>Work on a service project</v>
      </c>
      <c r="L17" s="16" t="str">
        <f>IF(Electives!J21&lt;&gt;"", Electives!J21, " ")</f>
        <v xml:space="preserve"> </v>
      </c>
      <c r="N17" s="341"/>
      <c r="O17" s="16">
        <f>Electives!B76</f>
        <v>5</v>
      </c>
      <c r="P17" s="108" t="str">
        <f>Electives!C76</f>
        <v>Use tangrams to create shapes</v>
      </c>
      <c r="Q17" s="16" t="str">
        <f>IF(Electives!J76&lt;&gt;"", Electives!J76, " ")</f>
        <v xml:space="preserve"> </v>
      </c>
      <c r="R17" s="138"/>
      <c r="S17" s="177" t="str">
        <f>'Cub Awards'!B20</f>
        <v>d</v>
      </c>
      <c r="T17" s="278" t="str">
        <f>'Cub Awards'!C20</f>
        <v>Attend a pack overnighter</v>
      </c>
      <c r="U17" s="278"/>
      <c r="V17" s="176" t="str">
        <f>IF('Cub Awards'!J20&lt;&gt;"", 'Cub Awards'!J20, "")</f>
        <v/>
      </c>
    </row>
    <row r="18" spans="1:22" ht="12.75" customHeight="1">
      <c r="A18" s="1" t="s">
        <v>243</v>
      </c>
      <c r="D18" s="332" t="str">
        <f>Achievements!E21</f>
        <v>(do 1 and two of 2-5)</v>
      </c>
      <c r="E18" s="16">
        <f>Achievements!B22</f>
        <v>1</v>
      </c>
      <c r="F18" s="105" t="str">
        <f>Achievements!C22</f>
        <v>Find out what duty to God means</v>
      </c>
      <c r="G18" s="16" t="str">
        <f>IF(Achievements!J22&lt;&gt;"", Achievements!J22, " ")</f>
        <v xml:space="preserve"> </v>
      </c>
      <c r="I18" s="338" t="str">
        <f>Electives!B23</f>
        <v>Family Stories</v>
      </c>
      <c r="J18" s="338"/>
      <c r="K18" s="338"/>
      <c r="L18" s="141" t="str">
        <f>IF(Electives!J22&lt;&gt;"", Electives!J22, " ")</f>
        <v xml:space="preserve"> </v>
      </c>
      <c r="N18" s="338" t="str">
        <f>Electives!B78</f>
        <v>Tiger-iffic!</v>
      </c>
      <c r="O18" s="338"/>
      <c r="P18" s="338"/>
      <c r="Q18" s="338"/>
      <c r="S18" s="177" t="str">
        <f>'Cub Awards'!B21</f>
        <v>e</v>
      </c>
      <c r="T18" s="278" t="str">
        <f>'Cub Awards'!C21</f>
        <v>Complete an oudoor service project</v>
      </c>
      <c r="U18" s="278"/>
      <c r="V18" s="176" t="str">
        <f>IF('Cub Awards'!J21&lt;&gt;"", 'Cub Awards'!J21, "")</f>
        <v/>
      </c>
    </row>
    <row r="19" spans="1:22">
      <c r="A19" s="114" t="str">
        <f>I3</f>
        <v>Curiosity, Intrigue, and Magical Mysteries</v>
      </c>
      <c r="B19" s="16" t="str">
        <f>Electives!J14</f>
        <v/>
      </c>
      <c r="D19" s="333"/>
      <c r="E19" s="16">
        <f>Achievements!B23</f>
        <v>2</v>
      </c>
      <c r="F19" s="142" t="str">
        <f>Achievements!C23</f>
        <v>What makes family member special</v>
      </c>
      <c r="G19" s="16" t="str">
        <f>IF(Achievements!J23&lt;&gt;"", Achievements!J23, " ")</f>
        <v xml:space="preserve"> </v>
      </c>
      <c r="I19" s="343" t="str">
        <f>Electives!E23</f>
        <v>(do 1 and three of 2-8)</v>
      </c>
      <c r="J19" s="16">
        <f>Electives!B24</f>
        <v>1</v>
      </c>
      <c r="K19" s="107" t="str">
        <f>Electives!C24</f>
        <v>Discuss where your family originated</v>
      </c>
      <c r="L19" s="16" t="str">
        <f>IF(Electives!J24&lt;&gt;"", Electives!J24, " ")</f>
        <v xml:space="preserve"> </v>
      </c>
      <c r="N19" s="348" t="str">
        <f>Electives!E78</f>
        <v>(do 1-3 and one of 4-6)</v>
      </c>
      <c r="O19" s="16">
        <f>Electives!B79</f>
        <v>1</v>
      </c>
      <c r="P19" s="107" t="str">
        <f>Electives!C79</f>
        <v>Play two games by yourself</v>
      </c>
      <c r="Q19" s="16" t="str">
        <f>IF(Electives!J79&lt;&gt;"", Electives!J79, " ")</f>
        <v xml:space="preserve"> </v>
      </c>
      <c r="S19" s="177" t="str">
        <f>'Cub Awards'!B22</f>
        <v>f</v>
      </c>
      <c r="T19" s="278" t="str">
        <f>'Cub Awards'!C22</f>
        <v>Complete conservation project</v>
      </c>
      <c r="U19" s="278"/>
      <c r="V19" s="176" t="str">
        <f>IF('Cub Awards'!J22&lt;&gt;"", 'Cub Awards'!J22, "")</f>
        <v/>
      </c>
    </row>
    <row r="20" spans="1:22" ht="12.75" customHeight="1">
      <c r="A20" s="115" t="str">
        <f>I11</f>
        <v>Earning Your Stripes</v>
      </c>
      <c r="B20" s="16" t="str">
        <f>Electives!J22</f>
        <v xml:space="preserve"> </v>
      </c>
      <c r="D20" s="333"/>
      <c r="E20" s="16">
        <f>Achievements!B24</f>
        <v>3</v>
      </c>
      <c r="F20" s="105" t="str">
        <f>Achievements!C24</f>
        <v>Show your family's beliefs</v>
      </c>
      <c r="G20" s="16" t="str">
        <f>IF(Achievements!J24&lt;&gt;"", Achievements!J24, " ")</f>
        <v xml:space="preserve"> </v>
      </c>
      <c r="I20" s="343"/>
      <c r="J20" s="16">
        <f>Electives!B25</f>
        <v>2</v>
      </c>
      <c r="K20" s="107" t="str">
        <f>Electives!C25</f>
        <v>Make a family crest</v>
      </c>
      <c r="L20" s="16" t="str">
        <f>IF(Electives!J25&lt;&gt;"", Electives!J25, " ")</f>
        <v xml:space="preserve"> </v>
      </c>
      <c r="N20" s="348"/>
      <c r="O20" s="16">
        <f>Electives!B80</f>
        <v>2</v>
      </c>
      <c r="P20" s="107" t="str">
        <f>Electives!C80</f>
        <v>Play an inside game</v>
      </c>
      <c r="Q20" s="16" t="str">
        <f>IF(Electives!J80&lt;&gt;"", Electives!J80, " ")</f>
        <v xml:space="preserve"> </v>
      </c>
      <c r="S20" s="177" t="str">
        <f>'Cub Awards'!B23</f>
        <v>g</v>
      </c>
      <c r="T20" s="278" t="str">
        <f>'Cub Awards'!C23</f>
        <v>Earn the Summertime Pack Award</v>
      </c>
      <c r="U20" s="278"/>
      <c r="V20" s="176" t="str">
        <f>IF('Cub Awards'!J23&lt;&gt;"", 'Cub Awards'!J23, "")</f>
        <v/>
      </c>
    </row>
    <row r="21" spans="1:22">
      <c r="A21" s="115" t="str">
        <f>I18</f>
        <v>Family Stories</v>
      </c>
      <c r="B21" s="16" t="str">
        <f>Electives!J32</f>
        <v/>
      </c>
      <c r="D21" s="333"/>
      <c r="E21" s="16">
        <f>Achievements!B25</f>
        <v>4</v>
      </c>
      <c r="F21" s="105" t="str">
        <f>Achievements!C25</f>
        <v>Participate in a worship experience</v>
      </c>
      <c r="G21" s="16" t="str">
        <f>IF(Achievements!J25&lt;&gt;"", Achievements!J25, " ")</f>
        <v xml:space="preserve"> </v>
      </c>
      <c r="I21" s="343"/>
      <c r="J21" s="16">
        <f>Electives!B26</f>
        <v>3</v>
      </c>
      <c r="K21" s="107" t="str">
        <f>Electives!C26</f>
        <v>Find out about your heritage</v>
      </c>
      <c r="L21" s="16" t="str">
        <f>IF(Electives!J26&lt;&gt;"", Electives!J26, " ")</f>
        <v xml:space="preserve"> </v>
      </c>
      <c r="N21" s="348"/>
      <c r="O21" s="16">
        <f>Electives!B81</f>
        <v>3</v>
      </c>
      <c r="P21" s="107" t="str">
        <f>Electives!C81</f>
        <v>Play a problem-solving game</v>
      </c>
      <c r="Q21" s="16" t="str">
        <f>IF(Electives!J81&lt;&gt;"", Electives!J81, " ")</f>
        <v xml:space="preserve"> </v>
      </c>
      <c r="S21" s="177" t="str">
        <f>'Cub Awards'!B24</f>
        <v>h</v>
      </c>
      <c r="T21" s="278" t="str">
        <f>'Cub Awards'!C24</f>
        <v>Participate in nature observation</v>
      </c>
      <c r="U21" s="278"/>
      <c r="V21" s="176" t="str">
        <f>IF('Cub Awards'!J24&lt;&gt;"", 'Cub Awards'!J24, "")</f>
        <v/>
      </c>
    </row>
    <row r="22" spans="1:22">
      <c r="A22" s="115" t="str">
        <f>I27</f>
        <v>Floats and Boats</v>
      </c>
      <c r="B22" s="16" t="str">
        <f>Electives!J41</f>
        <v/>
      </c>
      <c r="D22" s="334"/>
      <c r="E22" s="16">
        <f>Achievements!B26</f>
        <v>5</v>
      </c>
      <c r="F22" s="143" t="str">
        <f>Achievements!C26</f>
        <v>Carry out an act that shows duty to God</v>
      </c>
      <c r="G22" s="16" t="str">
        <f>IF(Achievements!J26&lt;&gt;"", Achievements!J26, " ")</f>
        <v xml:space="preserve"> </v>
      </c>
      <c r="I22" s="343"/>
      <c r="J22" s="16">
        <f>Electives!B27</f>
        <v>4</v>
      </c>
      <c r="K22" s="107" t="str">
        <f>Electives!C27</f>
        <v>Interview a family elder</v>
      </c>
      <c r="L22" s="16" t="str">
        <f>IF(Electives!J27&lt;&gt;"", Electives!J27, " ")</f>
        <v xml:space="preserve"> </v>
      </c>
      <c r="N22" s="348"/>
      <c r="O22" s="16" t="str">
        <f>Electives!B82</f>
        <v>4a</v>
      </c>
      <c r="P22" s="107" t="str">
        <f>Electives!C82</f>
        <v>Play a family video game tournament</v>
      </c>
      <c r="Q22" s="16" t="str">
        <f>IF(Electives!J82&lt;&gt;"", Electives!J82, " ")</f>
        <v xml:space="preserve"> </v>
      </c>
      <c r="S22" s="177" t="str">
        <f>'Cub Awards'!B25</f>
        <v>i</v>
      </c>
      <c r="T22" s="278" t="str">
        <f>'Cub Awards'!C25</f>
        <v>Participate in outdoor aquatics</v>
      </c>
      <c r="U22" s="278"/>
      <c r="V22" s="176" t="str">
        <f>IF('Cub Awards'!J25&lt;&gt;"", 'Cub Awards'!J25, "")</f>
        <v/>
      </c>
    </row>
    <row r="23" spans="1:22">
      <c r="A23" s="116" t="str">
        <f>I35</f>
        <v>Good Knights</v>
      </c>
      <c r="B23" s="16" t="str">
        <f>Electives!J49</f>
        <v/>
      </c>
      <c r="D23" s="344" t="str">
        <f>Achievements!B28</f>
        <v>Team Tiger</v>
      </c>
      <c r="E23" s="344"/>
      <c r="F23" s="344"/>
      <c r="G23" s="344"/>
      <c r="I23" s="343"/>
      <c r="J23" s="16">
        <f>Electives!B28</f>
        <v>5</v>
      </c>
      <c r="K23" s="107" t="str">
        <f>Electives!C28</f>
        <v>Make a family tree</v>
      </c>
      <c r="L23" s="16" t="str">
        <f>IF(Electives!J28&lt;&gt;"", Electives!J28, " ")</f>
        <v xml:space="preserve"> </v>
      </c>
      <c r="N23" s="348"/>
      <c r="O23" s="16" t="str">
        <f>Electives!B83</f>
        <v>4b</v>
      </c>
      <c r="P23" s="145" t="str">
        <f>Electives!C83</f>
        <v>List three tips to help someone learn a game</v>
      </c>
      <c r="Q23" s="16" t="str">
        <f>IF(Electives!J83&lt;&gt;"", Electives!J83, " ")</f>
        <v xml:space="preserve"> </v>
      </c>
      <c r="S23" s="177" t="str">
        <f>'Cub Awards'!B26</f>
        <v>j</v>
      </c>
      <c r="T23" s="278" t="str">
        <f>'Cub Awards'!C26</f>
        <v>Participate in outdoor campfire pgm</v>
      </c>
      <c r="U23" s="278"/>
      <c r="V23" s="176" t="str">
        <f>IF('Cub Awards'!J26&lt;&gt;"", 'Cub Awards'!J26, "")</f>
        <v/>
      </c>
    </row>
    <row r="24" spans="1:22" ht="12.75" customHeight="1">
      <c r="A24" s="115" t="str">
        <f>I42</f>
        <v>Rolling Tigers</v>
      </c>
      <c r="B24" s="16" t="str">
        <f>Electives!J60</f>
        <v/>
      </c>
      <c r="D24" s="346" t="str">
        <f>Achievements!E28</f>
        <v>(do 1-2 and two of 3-5)</v>
      </c>
      <c r="E24" s="16">
        <f>Achievements!B29</f>
        <v>1</v>
      </c>
      <c r="F24" s="105" t="str">
        <f>Achievements!C29</f>
        <v>List different teams you're a part of</v>
      </c>
      <c r="G24" s="16" t="str">
        <f>IF(Achievements!J29&lt;&gt;"", Achievements!J29, " ")</f>
        <v xml:space="preserve"> </v>
      </c>
      <c r="I24" s="343"/>
      <c r="J24" s="16">
        <f>Electives!B29</f>
        <v>6</v>
      </c>
      <c r="K24" s="107" t="str">
        <f>Electives!C29</f>
        <v>Share what your name means</v>
      </c>
      <c r="L24" s="16" t="str">
        <f>IF(Electives!J29&lt;&gt;"", Electives!J29, " ")</f>
        <v xml:space="preserve"> </v>
      </c>
      <c r="N24" s="348"/>
      <c r="O24" s="16" t="str">
        <f>Electives!B84</f>
        <v>4c</v>
      </c>
      <c r="P24" s="108" t="str">
        <f>Electives!C84</f>
        <v>Play an appropriate game with a friend</v>
      </c>
      <c r="Q24" s="16" t="str">
        <f>IF(Electives!J84&lt;&gt;"", Electives!J84, " ")</f>
        <v xml:space="preserve"> </v>
      </c>
      <c r="S24" s="177" t="str">
        <f>'Cub Awards'!B27</f>
        <v>k</v>
      </c>
      <c r="T24" s="278" t="str">
        <f>'Cub Awards'!C27</f>
        <v>Participate in outdoor sporting event</v>
      </c>
      <c r="U24" s="278"/>
      <c r="V24" s="176" t="str">
        <f>IF('Cub Awards'!J27&lt;&gt;"", 'Cub Awards'!J27, "")</f>
        <v/>
      </c>
    </row>
    <row r="25" spans="1:22" ht="12.75" customHeight="1">
      <c r="A25" s="115" t="str">
        <f>N3</f>
        <v>Sky is the Limit</v>
      </c>
      <c r="B25" s="16" t="str">
        <f>Electives!J70</f>
        <v/>
      </c>
      <c r="D25" s="346"/>
      <c r="E25" s="16">
        <f>Achievements!B30</f>
        <v>2</v>
      </c>
      <c r="F25" s="105" t="str">
        <f>Achievements!C30</f>
        <v>Make a den job chart</v>
      </c>
      <c r="G25" s="16" t="str">
        <f>IF(Achievements!J30&lt;&gt;"", Achievements!J30, " ")</f>
        <v xml:space="preserve"> </v>
      </c>
      <c r="I25" s="343"/>
      <c r="J25" s="16">
        <f>Electives!B30</f>
        <v>7</v>
      </c>
      <c r="K25" s="145" t="str">
        <f>Electives!C30</f>
        <v>Share favorite snack from your heritage</v>
      </c>
      <c r="L25" s="16" t="str">
        <f>IF(Electives!J30&lt;&gt;"", Electives!J30, " ")</f>
        <v xml:space="preserve"> </v>
      </c>
      <c r="N25" s="348"/>
      <c r="O25" s="16">
        <f>Electives!B85</f>
        <v>5</v>
      </c>
      <c r="P25" s="107" t="str">
        <f>Electives!C85</f>
        <v>Invent a game and play it</v>
      </c>
      <c r="Q25" s="16" t="str">
        <f>IF(Electives!J85&lt;&gt;"", Electives!J85, " ")</f>
        <v xml:space="preserve"> </v>
      </c>
      <c r="S25" s="177" t="str">
        <f>'Cub Awards'!B28</f>
        <v>l</v>
      </c>
      <c r="T25" s="278" t="str">
        <f>'Cub Awards'!C28</f>
        <v>Participate in outdoor worship service</v>
      </c>
      <c r="U25" s="278"/>
      <c r="V25" s="176" t="str">
        <f>IF('Cub Awards'!J28&lt;&gt;"", 'Cub Awards'!J28, "")</f>
        <v/>
      </c>
    </row>
    <row r="26" spans="1:22" ht="12.75" customHeight="1">
      <c r="A26" s="115" t="str">
        <f>N12</f>
        <v>Stories in Shapes</v>
      </c>
      <c r="B26" s="113" t="str">
        <f>Electives!J77</f>
        <v/>
      </c>
      <c r="D26" s="346"/>
      <c r="E26" s="16">
        <f>Achievements!B31</f>
        <v>3</v>
      </c>
      <c r="F26" s="143" t="str">
        <f>Achievements!C31</f>
        <v>Do two chores at home weekly for a month</v>
      </c>
      <c r="G26" s="16" t="str">
        <f>IF(Achievements!J31&lt;&gt;"", Achievements!J31, " ")</f>
        <v xml:space="preserve"> </v>
      </c>
      <c r="I26" s="343"/>
      <c r="J26" s="16">
        <f>Electives!B31</f>
        <v>8</v>
      </c>
      <c r="K26" s="107" t="str">
        <f>Electives!C31</f>
        <v>Locate your family's origin on a map</v>
      </c>
      <c r="L26" s="16" t="str">
        <f>IF(Electives!J31&lt;&gt;"", Electives!J31, " ")</f>
        <v xml:space="preserve"> </v>
      </c>
      <c r="N26" s="348"/>
      <c r="O26" s="16">
        <f>Electives!B86</f>
        <v>6</v>
      </c>
      <c r="P26" s="107" t="str">
        <f>Electives!C86</f>
        <v>Play a team game with your den</v>
      </c>
      <c r="Q26" s="16" t="str">
        <f>IF(Electives!J86&lt;&gt;"", Electives!J86, " ")</f>
        <v xml:space="preserve"> </v>
      </c>
      <c r="S26" s="177" t="str">
        <f>'Cub Awards'!B29</f>
        <v>m</v>
      </c>
      <c r="T26" s="278" t="str">
        <f>'Cub Awards'!C29</f>
        <v>Explore park</v>
      </c>
      <c r="U26" s="278"/>
      <c r="V26" s="176" t="str">
        <f>IF('Cub Awards'!J29&lt;&gt;"", 'Cub Awards'!J29, "")</f>
        <v/>
      </c>
    </row>
    <row r="27" spans="1:22">
      <c r="A27" s="115" t="str">
        <f>N18</f>
        <v>Tiger-iffic!</v>
      </c>
      <c r="B27" s="16" t="str">
        <f>Electives!J87</f>
        <v xml:space="preserve"> </v>
      </c>
      <c r="D27" s="346"/>
      <c r="E27" s="16">
        <f>Achievements!B32</f>
        <v>4</v>
      </c>
      <c r="F27" s="105" t="str">
        <f>Achievements!C32</f>
        <v>Do activity to help community</v>
      </c>
      <c r="G27" s="16" t="str">
        <f>IF(Achievements!J32&lt;&gt;"", Achievements!J32, " ")</f>
        <v xml:space="preserve"> </v>
      </c>
      <c r="I27" s="338" t="str">
        <f>Electives!B33</f>
        <v>Floats and Boats</v>
      </c>
      <c r="J27" s="338"/>
      <c r="K27" s="338"/>
      <c r="L27" s="141" t="str">
        <f>IF(Electives!J31&lt;&gt;"", Electives!J31, " ")</f>
        <v xml:space="preserve"> </v>
      </c>
      <c r="N27" s="344" t="str">
        <f>Electives!B88</f>
        <v>Tiger: Safe and Smart</v>
      </c>
      <c r="O27" s="344"/>
      <c r="P27" s="344"/>
      <c r="Q27" s="344"/>
      <c r="S27" s="177" t="str">
        <f>'Cub Awards'!B30</f>
        <v>n</v>
      </c>
      <c r="T27" s="278" t="str">
        <f>'Cub Awards'!C30</f>
        <v>Invent and play outside game</v>
      </c>
      <c r="U27" s="278"/>
      <c r="V27" s="176" t="str">
        <f>IF('Cub Awards'!J30&lt;&gt;"", 'Cub Awards'!J30, "")</f>
        <v/>
      </c>
    </row>
    <row r="28" spans="1:22">
      <c r="A28" s="115" t="str">
        <f>N27</f>
        <v>Tiger: Safe and Smart</v>
      </c>
      <c r="B28" s="16" t="str">
        <f>Electives!J98</f>
        <v xml:space="preserve"> </v>
      </c>
      <c r="D28" s="346"/>
      <c r="E28" s="16">
        <f>Achievements!B33</f>
        <v>5</v>
      </c>
      <c r="F28" s="142" t="str">
        <f>Achievements!C33</f>
        <v>Show 3 ways a den makes a good team</v>
      </c>
      <c r="G28" s="16" t="str">
        <f>IF(Achievements!J33&lt;&gt;"", Achievements!J33, " ")</f>
        <v xml:space="preserve"> </v>
      </c>
      <c r="I28" s="343" t="str">
        <f>Electives!E33</f>
        <v>(1-4 and one of 5-7)</v>
      </c>
      <c r="J28" s="16">
        <f>Electives!B34</f>
        <v>1</v>
      </c>
      <c r="K28" s="140" t="str">
        <f>Electives!C34</f>
        <v>Say the SCOUT water safety chant</v>
      </c>
      <c r="L28" s="16" t="str">
        <f>IF(Electives!J34&lt;&gt;"", Electives!J34, " ")</f>
        <v xml:space="preserve"> </v>
      </c>
      <c r="N28" s="343" t="str">
        <f>Electives!E88</f>
        <v>(do 1-8)</v>
      </c>
      <c r="O28" s="16">
        <f>Electives!B89</f>
        <v>1</v>
      </c>
      <c r="P28" s="107" t="str">
        <f>Electives!C89</f>
        <v>Memorize your Address</v>
      </c>
      <c r="Q28" s="16" t="str">
        <f>IF(Electives!J89&lt;&gt;"", Electives!J89, " ")</f>
        <v xml:space="preserve"> </v>
      </c>
    </row>
    <row r="29" spans="1:22" ht="12.75" customHeight="1">
      <c r="A29" s="115" t="str">
        <f>N37</f>
        <v>Tiger Tag</v>
      </c>
      <c r="B29" s="16" t="str">
        <f>Electives!J104</f>
        <v/>
      </c>
      <c r="D29" s="344" t="str">
        <f>Achievements!B35</f>
        <v>Tiger Bites</v>
      </c>
      <c r="E29" s="344"/>
      <c r="F29" s="344"/>
      <c r="G29" s="344"/>
      <c r="I29" s="343"/>
      <c r="J29" s="16">
        <f>Electives!B35</f>
        <v>2</v>
      </c>
      <c r="K29" s="140" t="str">
        <f>Electives!C35</f>
        <v>Importance of buddies and play game</v>
      </c>
      <c r="L29" s="16" t="str">
        <f>IF(Electives!J35&lt;&gt;"", Electives!J35, " ")</f>
        <v xml:space="preserve"> </v>
      </c>
      <c r="N29" s="343"/>
      <c r="O29" s="16">
        <f>Electives!B90</f>
        <v>2</v>
      </c>
      <c r="P29" s="109" t="str">
        <f>Electives!C90</f>
        <v>Memorize an emergency contact's phone #</v>
      </c>
      <c r="Q29" s="16" t="str">
        <f>IF(Electives!J90&lt;&gt;"", Electives!J90, " ")</f>
        <v xml:space="preserve"> </v>
      </c>
    </row>
    <row r="30" spans="1:22" ht="12.75" customHeight="1">
      <c r="A30" s="115" t="str">
        <f>N42</f>
        <v>Tiger Tales</v>
      </c>
      <c r="B30" s="16" t="str">
        <f>Electives!J113</f>
        <v xml:space="preserve"> </v>
      </c>
      <c r="D30" s="347" t="str">
        <f>Achievements!E35</f>
        <v>(do 1-2 and two of 3-6)</v>
      </c>
      <c r="E30" s="16">
        <f>Achievements!B36</f>
        <v>1</v>
      </c>
      <c r="F30" s="105" t="str">
        <f>Achievements!C36</f>
        <v>Identify good and bad food choices</v>
      </c>
      <c r="G30" s="16" t="str">
        <f>IF(Achievements!J36&lt;&gt;"", Achievements!J36, " ")</f>
        <v xml:space="preserve"> </v>
      </c>
      <c r="I30" s="343"/>
      <c r="J30" s="16">
        <f>Electives!B36</f>
        <v>3</v>
      </c>
      <c r="K30" s="140" t="str">
        <f>Electives!C36</f>
        <v>Help someone into the water</v>
      </c>
      <c r="L30" s="16" t="str">
        <f>IF(Electives!J36&lt;&gt;"", Electives!J36, " ")</f>
        <v xml:space="preserve"> </v>
      </c>
      <c r="N30" s="343"/>
      <c r="O30" s="16">
        <f>Electives!B91</f>
        <v>3</v>
      </c>
      <c r="P30" s="107" t="str">
        <f>Electives!C91</f>
        <v>Take 911 safety quiz</v>
      </c>
      <c r="Q30" s="16" t="str">
        <f>IF(Electives!J91&lt;&gt;"", Electives!J91, " ")</f>
        <v xml:space="preserve"> </v>
      </c>
      <c r="S30" s="329" t="s">
        <v>419</v>
      </c>
      <c r="T30" s="329"/>
      <c r="U30" s="329"/>
      <c r="V30" s="329"/>
    </row>
    <row r="31" spans="1:22">
      <c r="A31" s="112" t="str">
        <f>N50</f>
        <v>Tiger Theater</v>
      </c>
      <c r="B31" s="16" t="str">
        <f>Electives!J120</f>
        <v xml:space="preserve"> </v>
      </c>
      <c r="D31" s="347"/>
      <c r="E31" s="16">
        <f>Achievements!B37</f>
        <v>2</v>
      </c>
      <c r="F31" s="105" t="str">
        <f>Achievements!C37</f>
        <v>Keep yourself and area clean</v>
      </c>
      <c r="G31" s="16" t="str">
        <f>IF(Achievements!J37&lt;&gt;"", Achievements!J37, " ")</f>
        <v xml:space="preserve"> </v>
      </c>
      <c r="I31" s="343"/>
      <c r="J31" s="16">
        <f>Electives!B37</f>
        <v>4</v>
      </c>
      <c r="K31" s="147" t="str">
        <f>Electives!C37</f>
        <v>Blow your breath under water and do a glide</v>
      </c>
      <c r="L31" s="16" t="str">
        <f>IF(Electives!J37&lt;&gt;"", Electives!J37, " ")</f>
        <v xml:space="preserve"> </v>
      </c>
      <c r="N31" s="343"/>
      <c r="O31" s="16">
        <f>Electives!B92</f>
        <v>4</v>
      </c>
      <c r="P31" s="107" t="str">
        <f>Electives!C92</f>
        <v>Show "Stop Drop and Roll"</v>
      </c>
      <c r="Q31" s="16" t="str">
        <f>IF(Electives!J92&lt;&gt;"", Electives!J92, " ")</f>
        <v xml:space="preserve"> </v>
      </c>
      <c r="S31" s="329"/>
      <c r="T31" s="329"/>
      <c r="U31" s="329"/>
      <c r="V31" s="329"/>
    </row>
    <row r="32" spans="1:22">
      <c r="A32" s="2"/>
      <c r="B32" s="15"/>
      <c r="D32" s="347"/>
      <c r="E32" s="16">
        <f>Achievements!B38</f>
        <v>3</v>
      </c>
      <c r="F32" s="142" t="str">
        <f>Achievements!C38</f>
        <v>Show difference between fruit and veggie</v>
      </c>
      <c r="G32" s="16" t="str">
        <f>IF(Achievements!J38&lt;&gt;"", Achievements!J38, " ")</f>
        <v xml:space="preserve"> </v>
      </c>
      <c r="I32" s="343"/>
      <c r="J32" s="16">
        <f>Electives!B38</f>
        <v>5</v>
      </c>
      <c r="K32" s="140" t="str">
        <f>Electives!C38</f>
        <v>Identify five different kinds of boats</v>
      </c>
      <c r="L32" s="16" t="str">
        <f>IF(Electives!J38&lt;&gt;"", Electives!J38, " ")</f>
        <v xml:space="preserve"> </v>
      </c>
      <c r="N32" s="343"/>
      <c r="O32" s="16">
        <f>Electives!B93</f>
        <v>5</v>
      </c>
      <c r="P32" s="107" t="str">
        <f>Electives!C93</f>
        <v>Show rolling someone in a blanket</v>
      </c>
      <c r="Q32" s="16" t="str">
        <f>IF(Electives!J93&lt;&gt;"", Electives!J93, " ")</f>
        <v xml:space="preserve"> </v>
      </c>
      <c r="S32" s="10"/>
      <c r="T32" s="178" t="str">
        <f>'Shooting Sports'!C5</f>
        <v>BB Gun: Level 1</v>
      </c>
      <c r="U32" s="10"/>
      <c r="V32" s="10"/>
    </row>
    <row r="33" spans="1:22" ht="12.75" customHeight="1">
      <c r="A33" s="2"/>
      <c r="B33" s="15"/>
      <c r="D33" s="347"/>
      <c r="E33" s="16">
        <f>Achievements!B39</f>
        <v>4</v>
      </c>
      <c r="F33" s="105" t="str">
        <f>Achievements!C39</f>
        <v>Help your family at a meal for a week</v>
      </c>
      <c r="G33" s="16" t="str">
        <f>IF(Achievements!J39&lt;&gt;"", Achievements!J39, " ")</f>
        <v xml:space="preserve"> </v>
      </c>
      <c r="I33" s="343"/>
      <c r="J33" s="16">
        <f>Electives!B39</f>
        <v>6</v>
      </c>
      <c r="K33" s="140" t="str">
        <f>Electives!C39</f>
        <v>Build a boat from recycled materials</v>
      </c>
      <c r="L33" s="16" t="str">
        <f>IF(Electives!J39&lt;&gt;"", Electives!J39, " ")</f>
        <v xml:space="preserve"> </v>
      </c>
      <c r="N33" s="343"/>
      <c r="O33" s="16">
        <f>Electives!B94</f>
        <v>6</v>
      </c>
      <c r="P33" s="107" t="str">
        <f>Electives!C94</f>
        <v>Make a fire escape map</v>
      </c>
      <c r="Q33" s="16" t="str">
        <f>IF(Electives!J94&lt;&gt;"", Electives!J94, " ")</f>
        <v xml:space="preserve"> </v>
      </c>
      <c r="S33" s="148">
        <f>'Shooting Sports'!B6</f>
        <v>1</v>
      </c>
      <c r="T33" s="148" t="str">
        <f>'Shooting Sports'!C6</f>
        <v>Explain what to do if you find gun</v>
      </c>
      <c r="U33" s="148"/>
      <c r="V33" s="148" t="str">
        <f>IF('Shooting Sports'!J6&lt;&gt;"", 'Shooting Sports'!J6, "")</f>
        <v/>
      </c>
    </row>
    <row r="34" spans="1:22" ht="12.75" customHeight="1">
      <c r="A34" s="2"/>
      <c r="B34" s="15"/>
      <c r="D34" s="347"/>
      <c r="E34" s="16">
        <f>Achievements!B40</f>
        <v>5</v>
      </c>
      <c r="F34" s="143" t="str">
        <f>Achievements!C40</f>
        <v>Use manners while eating with your fingers</v>
      </c>
      <c r="G34" s="16" t="str">
        <f>IF(Achievements!J40&lt;&gt;"", Achievements!J40, " ")</f>
        <v xml:space="preserve"> </v>
      </c>
      <c r="I34" s="343"/>
      <c r="J34" s="16">
        <f>Electives!B40</f>
        <v>7</v>
      </c>
      <c r="K34" s="146" t="str">
        <f>Electives!C40</f>
        <v>Show you can wear a life jacket properly</v>
      </c>
      <c r="L34" s="16" t="str">
        <f>IF(Electives!J40&lt;&gt;"", Electives!J40, " ")</f>
        <v xml:space="preserve"> </v>
      </c>
      <c r="N34" s="343"/>
      <c r="O34" s="16">
        <f>Electives!B95</f>
        <v>7</v>
      </c>
      <c r="P34" s="108" t="str">
        <f>Electives!C95</f>
        <v>Explain fire escape map and do fire drill</v>
      </c>
      <c r="Q34" s="16" t="str">
        <f>IF(Electives!J95&lt;&gt;"", Electives!J95, " ")</f>
        <v xml:space="preserve"> </v>
      </c>
      <c r="S34" s="148">
        <f>'Shooting Sports'!B7</f>
        <v>2</v>
      </c>
      <c r="T34" s="148" t="str">
        <f>'Shooting Sports'!C7</f>
        <v>Load, fire, secure gun and safety mech.</v>
      </c>
      <c r="U34" s="148"/>
      <c r="V34" s="148" t="str">
        <f>IF('Shooting Sports'!J7&lt;&gt;"", 'Shooting Sports'!J7, "")</f>
        <v/>
      </c>
    </row>
    <row r="35" spans="1:22">
      <c r="A35" s="88" t="s">
        <v>92</v>
      </c>
      <c r="B35" s="119"/>
      <c r="D35" s="347"/>
      <c r="E35" s="16">
        <f>Achievements!B41</f>
        <v>6</v>
      </c>
      <c r="F35" s="105" t="str">
        <f>Achievements!C41</f>
        <v>Make a good snack choice for den</v>
      </c>
      <c r="G35" s="16" t="str">
        <f>IF(Achievements!J41&lt;&gt;"", Achievements!J41, " ")</f>
        <v xml:space="preserve"> </v>
      </c>
      <c r="I35" s="338" t="str">
        <f>Electives!B42</f>
        <v>Good Knights</v>
      </c>
      <c r="J35" s="338"/>
      <c r="K35" s="338"/>
      <c r="L35" s="338"/>
      <c r="N35" s="343"/>
      <c r="O35" s="16">
        <f>Electives!B96</f>
        <v>8</v>
      </c>
      <c r="P35" s="144" t="str">
        <f>Electives!C96</f>
        <v>Find and check batteries in smoke detectors</v>
      </c>
      <c r="Q35" s="16" t="str">
        <f>IF(Electives!J96&lt;&gt;"", Electives!J96, " ")</f>
        <v xml:space="preserve"> </v>
      </c>
      <c r="S35" s="148">
        <f>'Shooting Sports'!B8</f>
        <v>3</v>
      </c>
      <c r="T35" s="148" t="str">
        <f>'Shooting Sports'!C8</f>
        <v>Demonstrate good shooting techniques</v>
      </c>
      <c r="U35" s="148"/>
      <c r="V35" s="148" t="str">
        <f>IF('Shooting Sports'!J8&lt;&gt;"", 'Shooting Sports'!J8, "")</f>
        <v/>
      </c>
    </row>
    <row r="36" spans="1:22" ht="12.75" customHeight="1">
      <c r="A36" s="89" t="s">
        <v>93</v>
      </c>
      <c r="B36" s="120"/>
      <c r="D36" s="344" t="str">
        <f>Achievements!B43</f>
        <v>Tigers in the Wild</v>
      </c>
      <c r="E36" s="344"/>
      <c r="F36" s="344"/>
      <c r="G36" s="344"/>
      <c r="I36" s="347" t="str">
        <f>Electives!E42</f>
        <v>(do 1-2 and two of 3-6)</v>
      </c>
      <c r="J36" s="16">
        <f>Electives!B43</f>
        <v>1</v>
      </c>
      <c r="K36" s="107" t="str">
        <f>Electives!C43</f>
        <v>Explain one point of the Scout Law</v>
      </c>
      <c r="L36" s="16" t="str">
        <f>IF(Electives!J43&lt;&gt;"", Electives!J43, " ")</f>
        <v xml:space="preserve"> </v>
      </c>
      <c r="N36" s="343"/>
      <c r="O36" s="16">
        <f>Electives!B97</f>
        <v>9</v>
      </c>
      <c r="P36" s="107" t="str">
        <f>Electives!C97</f>
        <v>Visit with an emergency responder</v>
      </c>
      <c r="Q36" s="16" t="str">
        <f>IF(Electives!J97&lt;&gt;"", Electives!J97, " ")</f>
        <v xml:space="preserve"> </v>
      </c>
      <c r="S36" s="148">
        <f>'Shooting Sports'!B9</f>
        <v>4</v>
      </c>
      <c r="T36" s="148" t="str">
        <f>'Shooting Sports'!C9</f>
        <v>Show how to put away and store gun</v>
      </c>
      <c r="U36" s="148"/>
      <c r="V36" s="148" t="str">
        <f>IF('Shooting Sports'!J9&lt;&gt;"", 'Shooting Sports'!J9, "")</f>
        <v/>
      </c>
    </row>
    <row r="37" spans="1:22" ht="12.75" customHeight="1">
      <c r="A37" s="89" t="s">
        <v>334</v>
      </c>
      <c r="B37" s="120"/>
      <c r="D37" s="343" t="str">
        <f>Achievements!E43</f>
        <v>(do 1-3 and one of 4-7)</v>
      </c>
      <c r="E37" s="16">
        <f>Achievements!B44</f>
        <v>1</v>
      </c>
      <c r="F37" s="142" t="str">
        <f>Achievements!C44</f>
        <v>Collect the CS Six Essentials for a hike</v>
      </c>
      <c r="G37" s="16" t="str">
        <f>IF(Achievements!J44&lt;&gt;"", Achievements!J44, " ")</f>
        <v xml:space="preserve"> </v>
      </c>
      <c r="I37" s="347"/>
      <c r="J37" s="16">
        <f>Electives!B44</f>
        <v>2</v>
      </c>
      <c r="K37" s="107" t="str">
        <f>Electives!C44</f>
        <v>Make a code of conduct for your den</v>
      </c>
      <c r="L37" s="16" t="str">
        <f>IF(Electives!J44&lt;&gt;"", Electives!J44, " ")</f>
        <v xml:space="preserve"> </v>
      </c>
      <c r="N37" s="344" t="str">
        <f>Electives!B99</f>
        <v>Tiger Tag</v>
      </c>
      <c r="O37" s="344"/>
      <c r="P37" s="344"/>
      <c r="Q37" s="344"/>
      <c r="S37" s="179"/>
      <c r="T37" s="178" t="str">
        <f>'Shooting Sports'!C11</f>
        <v>BB Gun: Level 2</v>
      </c>
      <c r="U37" s="179"/>
      <c r="V37" s="179" t="str">
        <f>IF('Shooting Sports'!J11&lt;&gt;"", 'Shooting Sports'!J11, "")</f>
        <v/>
      </c>
    </row>
    <row r="38" spans="1:22" ht="12.75" customHeight="1">
      <c r="A38" s="90" t="s">
        <v>94</v>
      </c>
      <c r="B38" s="121"/>
      <c r="D38" s="343"/>
      <c r="E38" s="16">
        <f>Achievements!B45</f>
        <v>2</v>
      </c>
      <c r="F38" s="105" t="str">
        <f>Achievements!C45</f>
        <v>Go for a hike and carry your own gear</v>
      </c>
      <c r="G38" s="16" t="str">
        <f>IF(Achievements!J45&lt;&gt;"", Achievements!J45, " ")</f>
        <v xml:space="preserve"> </v>
      </c>
      <c r="I38" s="347"/>
      <c r="J38" s="16">
        <f>Electives!B45</f>
        <v>3</v>
      </c>
      <c r="K38" s="107" t="str">
        <f>Electives!C45</f>
        <v>Create a den and a personal shield</v>
      </c>
      <c r="L38" s="16" t="str">
        <f>IF(Electives!J45&lt;&gt;"", Electives!J45, " ")</f>
        <v xml:space="preserve"> </v>
      </c>
      <c r="N38" s="332" t="str">
        <f>Electives!E99</f>
        <v>(do 1-2 and one of 3-4)</v>
      </c>
      <c r="O38" s="16">
        <f>Electives!B100</f>
        <v>1</v>
      </c>
      <c r="P38" s="107" t="str">
        <f>Electives!C100</f>
        <v>Tell den about active game</v>
      </c>
      <c r="Q38" s="16" t="str">
        <f>IF(Electives!J100&lt;&gt;"", Electives!J100, " ")</f>
        <v xml:space="preserve"> </v>
      </c>
      <c r="S38" s="148">
        <f>'Shooting Sports'!B12</f>
        <v>1</v>
      </c>
      <c r="T38" s="148" t="str">
        <f>'Shooting Sports'!C12</f>
        <v>Earn the Level 1 Emblem for BB Gun</v>
      </c>
      <c r="U38" s="148"/>
      <c r="V38" s="148" t="str">
        <f>IF('Shooting Sports'!J12&lt;&gt;"", 'Shooting Sports'!J12, "")</f>
        <v/>
      </c>
    </row>
    <row r="39" spans="1:22" ht="12.75" customHeight="1">
      <c r="A39" s="2"/>
      <c r="B39" s="15"/>
      <c r="D39" s="343"/>
      <c r="E39" s="16" t="str">
        <f>Achievements!B46</f>
        <v>3a</v>
      </c>
      <c r="F39" s="105" t="str">
        <f>Achievements!C46</f>
        <v>Talk about being clean in outdoors</v>
      </c>
      <c r="G39" s="16" t="str">
        <f>IF(Achievements!J46&lt;&gt;"", Achievements!J46, " ")</f>
        <v xml:space="preserve"> </v>
      </c>
      <c r="I39" s="347"/>
      <c r="J39" s="16">
        <f>Electives!B46</f>
        <v>4</v>
      </c>
      <c r="K39" s="110" t="str">
        <f>Electives!C46</f>
        <v>Build a castle out of recycled materials</v>
      </c>
      <c r="L39" s="16" t="str">
        <f>IF(Electives!J46&lt;&gt;"", Electives!J46, " ")</f>
        <v xml:space="preserve"> </v>
      </c>
      <c r="N39" s="333"/>
      <c r="O39" s="16">
        <f>Electives!B101</f>
        <v>2</v>
      </c>
      <c r="P39" s="108" t="str">
        <f>Electives!C101</f>
        <v>Play two games with den.  Discuss</v>
      </c>
      <c r="Q39" s="16" t="str">
        <f>IF(Electives!J101&lt;&gt;"", Electives!J101, " ")</f>
        <v xml:space="preserve"> </v>
      </c>
      <c r="S39" s="148" t="str">
        <f>'Shooting Sports'!B13</f>
        <v>S1</v>
      </c>
      <c r="T39" s="148" t="str">
        <f>'Shooting Sports'!C13</f>
        <v>Demonstrate one shooting position</v>
      </c>
      <c r="U39" s="148"/>
      <c r="V39" s="148" t="str">
        <f>IF('Shooting Sports'!J13&lt;&gt;"", 'Shooting Sports'!J13, "")</f>
        <v/>
      </c>
    </row>
    <row r="40" spans="1:22">
      <c r="D40" s="343"/>
      <c r="E40" s="16" t="str">
        <f>Achievements!B47</f>
        <v>3b</v>
      </c>
      <c r="F40" s="105" t="str">
        <f>Achievements!C47</f>
        <v>Discuss "trash your trash"</v>
      </c>
      <c r="G40" s="16" t="str">
        <f>IF(Achievements!J47&lt;&gt;"", Achievements!J47, " ")</f>
        <v xml:space="preserve"> </v>
      </c>
      <c r="I40" s="347"/>
      <c r="J40" s="16">
        <f>Electives!B47</f>
        <v>5</v>
      </c>
      <c r="K40" s="107" t="str">
        <f>Electives!C47</f>
        <v>Design a Tiger Knight obstacle course</v>
      </c>
      <c r="L40" s="16" t="str">
        <f>IF(Electives!J47&lt;&gt;"", Electives!J47, " ")</f>
        <v xml:space="preserve"> </v>
      </c>
      <c r="N40" s="333"/>
      <c r="O40" s="16">
        <f>Electives!B102</f>
        <v>3</v>
      </c>
      <c r="P40" s="107" t="str">
        <f>Electives!C102</f>
        <v>Play a relay game with your den</v>
      </c>
      <c r="Q40" s="16" t="str">
        <f>IF(Electives!J102&lt;&gt;"", Electives!J102, " ")</f>
        <v xml:space="preserve"> </v>
      </c>
      <c r="S40" s="148" t="str">
        <f>'Shooting Sports'!B14</f>
        <v>S2</v>
      </c>
      <c r="T40" s="148" t="str">
        <f>'Shooting Sports'!C14</f>
        <v>Fire 5 BBs in 2 volleys at the Tiger target</v>
      </c>
      <c r="U40" s="148"/>
      <c r="V40" s="148" t="str">
        <f>IF('Shooting Sports'!J14&lt;&gt;"", 'Shooting Sports'!J14, "")</f>
        <v/>
      </c>
    </row>
    <row r="41" spans="1:22">
      <c r="D41" s="343"/>
      <c r="E41" s="16" t="str">
        <f>Achievements!B48</f>
        <v>3c</v>
      </c>
      <c r="F41" s="142" t="str">
        <f>Achievements!C48</f>
        <v>Apply Outdoor Code and Leave no Trace</v>
      </c>
      <c r="G41" s="16" t="str">
        <f>IF(Achievements!J48&lt;&gt;"", Achievements!J48, " ")</f>
        <v xml:space="preserve"> </v>
      </c>
      <c r="I41" s="347"/>
      <c r="J41" s="16">
        <f>Electives!B48</f>
        <v>6</v>
      </c>
      <c r="K41" s="107" t="str">
        <f>Electives!C48</f>
        <v>Participate in a service project</v>
      </c>
      <c r="L41" s="16" t="str">
        <f>IF(Electives!J48&lt;&gt;"", Electives!J48, " ")</f>
        <v xml:space="preserve"> </v>
      </c>
      <c r="N41" s="334"/>
      <c r="O41" s="16">
        <f>Electives!B103</f>
        <v>4</v>
      </c>
      <c r="P41" s="108" t="str">
        <f>Electives!C103</f>
        <v>Choose an outdoor game with you den</v>
      </c>
      <c r="Q41" s="16" t="str">
        <f>IF(Electives!J103&lt;&gt;"", Electives!J103, " ")</f>
        <v xml:space="preserve"> </v>
      </c>
      <c r="S41" s="148" t="str">
        <f>'Shooting Sports'!B15</f>
        <v>S3</v>
      </c>
      <c r="T41" s="148" t="str">
        <f>'Shooting Sports'!C15</f>
        <v>Demonstrate/Explain range commands</v>
      </c>
      <c r="U41" s="148"/>
      <c r="V41" s="148" t="str">
        <f>IF('Shooting Sports'!J15&lt;&gt;"", 'Shooting Sports'!J15, "")</f>
        <v/>
      </c>
    </row>
    <row r="42" spans="1:22" ht="12.75" customHeight="1">
      <c r="D42" s="343"/>
      <c r="E42" s="16">
        <f>Achievements!B49</f>
        <v>4</v>
      </c>
      <c r="F42" s="105" t="str">
        <f>Achievements!C49</f>
        <v>Find plant/animal signs on a hike</v>
      </c>
      <c r="G42" s="16" t="str">
        <f>IF(Achievements!J49&lt;&gt;"", Achievements!J49, " ")</f>
        <v xml:space="preserve"> </v>
      </c>
      <c r="I42" s="338" t="str">
        <f>Electives!B50</f>
        <v>Rolling Tigers</v>
      </c>
      <c r="J42" s="338"/>
      <c r="K42" s="338"/>
      <c r="L42" s="338"/>
      <c r="N42" s="344" t="str">
        <f>Electives!B105</f>
        <v>Tiger Tales</v>
      </c>
      <c r="O42" s="344"/>
      <c r="P42" s="344"/>
      <c r="Q42" s="344"/>
      <c r="S42" s="179"/>
      <c r="T42" s="178" t="str">
        <f>'Shooting Sports'!C17</f>
        <v>Archery: Level 1</v>
      </c>
      <c r="U42" s="179"/>
      <c r="V42" s="179" t="str">
        <f>IF('Shooting Sports'!J17&lt;&gt;"", 'Shooting Sports'!J17, "")</f>
        <v/>
      </c>
    </row>
    <row r="43" spans="1:22" ht="12.75" customHeight="1">
      <c r="D43" s="343"/>
      <c r="E43" s="16">
        <f>Achievements!B50</f>
        <v>5</v>
      </c>
      <c r="F43" s="105" t="str">
        <f>Achievements!C50</f>
        <v>Participate in campfire</v>
      </c>
      <c r="G43" s="16" t="str">
        <f>IF(Achievements!J50&lt;&gt;"", Achievements!J50, " ")</f>
        <v xml:space="preserve"> </v>
      </c>
      <c r="I43" s="343" t="str">
        <f>Electives!E50</f>
        <v>(do 1-3 and two of 4-9)</v>
      </c>
      <c r="J43" s="16">
        <f>Electives!B51</f>
        <v>1</v>
      </c>
      <c r="K43" s="140" t="str">
        <f>Electives!C51</f>
        <v>Demonstrate proper safety gear</v>
      </c>
      <c r="L43" s="16" t="str">
        <f>IF(Electives!J51&lt;&gt;"", Electives!J51, " ")</f>
        <v xml:space="preserve"> </v>
      </c>
      <c r="N43" s="343" t="str">
        <f>Electives!E105</f>
        <v>(do four)</v>
      </c>
      <c r="O43" s="16">
        <f>Electives!B106</f>
        <v>1</v>
      </c>
      <c r="P43" s="107" t="str">
        <f>Electives!C106</f>
        <v>Create a tall tale with your den</v>
      </c>
      <c r="Q43" s="16" t="str">
        <f>IF(Electives!J106&lt;&gt;"", Electives!J106, " ")</f>
        <v xml:space="preserve"> </v>
      </c>
      <c r="S43" s="148">
        <f>'Shooting Sports'!B18</f>
        <v>1</v>
      </c>
      <c r="T43" s="148" t="str">
        <f>'Shooting Sports'!C18</f>
        <v>Follow archery range rules and whistles</v>
      </c>
      <c r="U43" s="148"/>
      <c r="V43" s="148" t="str">
        <f>IF('Shooting Sports'!J18&lt;&gt;"", 'Shooting Sports'!J18, "")</f>
        <v/>
      </c>
    </row>
    <row r="44" spans="1:22" ht="13.15" customHeight="1">
      <c r="A44" s="2"/>
      <c r="B44" s="15"/>
      <c r="D44" s="343"/>
      <c r="E44" s="16">
        <f>Achievements!B51</f>
        <v>6</v>
      </c>
      <c r="F44" s="105" t="str">
        <f>Achievements!C51</f>
        <v>Find two different trees and plants</v>
      </c>
      <c r="G44" s="16" t="str">
        <f>IF(Achievements!J51&lt;&gt;"", Achievements!J51, " ")</f>
        <v xml:space="preserve"> </v>
      </c>
      <c r="I44" s="343"/>
      <c r="J44" s="16">
        <f>Electives!B52</f>
        <v>2</v>
      </c>
      <c r="K44" s="140" t="str">
        <f>Electives!C52</f>
        <v>Learn and demonstrate bike safety</v>
      </c>
      <c r="L44" s="16" t="str">
        <f>IF(Electives!J52&lt;&gt;"", Electives!J52, " ")</f>
        <v xml:space="preserve"> </v>
      </c>
      <c r="N44" s="343"/>
      <c r="O44" s="16">
        <f>Electives!B107</f>
        <v>2</v>
      </c>
      <c r="P44" s="107" t="str">
        <f>Electives!C107</f>
        <v>Share your own tall tale</v>
      </c>
      <c r="Q44" s="16" t="str">
        <f>IF(Electives!J107&lt;&gt;"", Electives!J107, " ")</f>
        <v xml:space="preserve"> </v>
      </c>
      <c r="S44" s="148">
        <f>'Shooting Sports'!B19</f>
        <v>2</v>
      </c>
      <c r="T44" s="148" t="str">
        <f>'Shooting Sports'!C19</f>
        <v>Identify recurve and compound bow</v>
      </c>
      <c r="U44" s="148"/>
      <c r="V44" s="148" t="str">
        <f>IF('Shooting Sports'!J19&lt;&gt;"", 'Shooting Sports'!J19, "")</f>
        <v/>
      </c>
    </row>
    <row r="45" spans="1:22" ht="12.75" customHeight="1">
      <c r="A45" s="2"/>
      <c r="B45" s="15"/>
      <c r="D45" s="343"/>
      <c r="E45" s="16">
        <f>Achievements!B52</f>
        <v>7</v>
      </c>
      <c r="F45" s="105" t="str">
        <f>Achievements!C52</f>
        <v>Visit nature center/zoo/etc</v>
      </c>
      <c r="G45" s="16" t="str">
        <f>IF(Achievements!J52&lt;&gt;"", Achievements!J52, " ")</f>
        <v xml:space="preserve"> </v>
      </c>
      <c r="I45" s="343"/>
      <c r="J45" s="16">
        <f>Electives!B53</f>
        <v>3</v>
      </c>
      <c r="K45" s="140" t="str">
        <f>Electives!C53</f>
        <v>Demonstrate proper hand signals</v>
      </c>
      <c r="L45" s="16" t="str">
        <f>IF(Electives!J53&lt;&gt;"", Electives!J53, " ")</f>
        <v xml:space="preserve"> </v>
      </c>
      <c r="N45" s="343"/>
      <c r="O45" s="16">
        <f>Electives!B108</f>
        <v>3</v>
      </c>
      <c r="P45" s="107" t="str">
        <f>Electives!C108</f>
        <v>Read tall tale with adult partner</v>
      </c>
      <c r="Q45" s="16" t="str">
        <f>IF(Electives!J108&lt;&gt;"", Electives!J108, " ")</f>
        <v xml:space="preserve"> </v>
      </c>
      <c r="S45" s="148">
        <f>'Shooting Sports'!B20</f>
        <v>3</v>
      </c>
      <c r="T45" s="148" t="str">
        <f>'Shooting Sports'!C20</f>
        <v>Demonstrate arm/finger guards &amp; quiver</v>
      </c>
      <c r="U45" s="148"/>
      <c r="V45" s="148" t="str">
        <f>IF('Shooting Sports'!J20&lt;&gt;"", 'Shooting Sports'!J20, "")</f>
        <v/>
      </c>
    </row>
    <row r="46" spans="1:22">
      <c r="A46" s="2"/>
      <c r="B46" s="15"/>
      <c r="I46" s="343"/>
      <c r="J46" s="16">
        <f>Electives!B54</f>
        <v>4</v>
      </c>
      <c r="K46" s="140" t="str">
        <f>Electives!C54</f>
        <v>Do a safety check on your bicycle</v>
      </c>
      <c r="L46" s="16" t="str">
        <f>IF(Electives!J54&lt;&gt;"", Electives!J54, " ")</f>
        <v xml:space="preserve"> </v>
      </c>
      <c r="N46" s="343"/>
      <c r="O46" s="16">
        <f>Electives!B109</f>
        <v>4</v>
      </c>
      <c r="P46" s="110" t="str">
        <f>Electives!C109</f>
        <v>Share a piece of art from your tall tale</v>
      </c>
      <c r="Q46" s="16" t="str">
        <f>IF(Electives!J109&lt;&gt;"", Electives!J109, " ")</f>
        <v xml:space="preserve"> </v>
      </c>
      <c r="S46" s="148">
        <f>'Shooting Sports'!B21</f>
        <v>4</v>
      </c>
      <c r="T46" s="148" t="str">
        <f>'Shooting Sports'!C21</f>
        <v>Properly shoot a bow</v>
      </c>
      <c r="U46" s="148"/>
      <c r="V46" s="148" t="str">
        <f>IF('Shooting Sports'!J21&lt;&gt;"", 'Shooting Sports'!J21, "")</f>
        <v/>
      </c>
    </row>
    <row r="47" spans="1:22">
      <c r="A47" s="2"/>
      <c r="B47" s="15"/>
      <c r="I47" s="343"/>
      <c r="J47" s="16">
        <f>Electives!B55</f>
        <v>5</v>
      </c>
      <c r="K47" s="140" t="str">
        <f>Electives!C55</f>
        <v>Go on a bicycle hike</v>
      </c>
      <c r="L47" s="16" t="str">
        <f>IF(Electives!J55&lt;&gt;"", Electives!J55, " ")</f>
        <v xml:space="preserve"> </v>
      </c>
      <c r="N47" s="343"/>
      <c r="O47" s="16">
        <f>Electives!B110</f>
        <v>5</v>
      </c>
      <c r="P47" s="107" t="str">
        <f>Electives!C110</f>
        <v>Play a game from the past</v>
      </c>
      <c r="Q47" s="16" t="str">
        <f>IF(Electives!J110&lt;&gt;"", Electives!J110, " ")</f>
        <v xml:space="preserve"> </v>
      </c>
      <c r="S47" s="148">
        <f>'Shooting Sports'!B22</f>
        <v>5</v>
      </c>
      <c r="T47" s="148" t="str">
        <f>'Shooting Sports'!C22</f>
        <v>Safely retrieve arrows</v>
      </c>
      <c r="U47" s="148"/>
      <c r="V47" s="148" t="str">
        <f>IF('Shooting Sports'!J22&lt;&gt;"", 'Shooting Sports'!J22, "")</f>
        <v/>
      </c>
    </row>
    <row r="48" spans="1:22" ht="12.75" customHeight="1">
      <c r="I48" s="343"/>
      <c r="J48" s="16">
        <f>Electives!B56</f>
        <v>6</v>
      </c>
      <c r="K48" s="140" t="str">
        <f>Electives!C56</f>
        <v>Discuss two different kinds of bicycles</v>
      </c>
      <c r="L48" s="16" t="str">
        <f>IF(Electives!J56&lt;&gt;"", Electives!J56, " ")</f>
        <v xml:space="preserve"> </v>
      </c>
      <c r="N48" s="343"/>
      <c r="O48" s="16">
        <f>Electives!B111</f>
        <v>6</v>
      </c>
      <c r="P48" s="107" t="str">
        <f>Electives!C111</f>
        <v>Sing two folk songs</v>
      </c>
      <c r="Q48" s="16" t="str">
        <f>IF(Electives!J111&lt;&gt;"", Electives!J111, " ")</f>
        <v xml:space="preserve"> </v>
      </c>
      <c r="S48" s="179"/>
      <c r="T48" s="178" t="str">
        <f>'Shooting Sports'!C24</f>
        <v>Archery: Level 2</v>
      </c>
      <c r="U48" s="179"/>
      <c r="V48" s="179" t="str">
        <f>IF('Shooting Sports'!J24&lt;&gt;"", 'Shooting Sports'!J24, "")</f>
        <v/>
      </c>
    </row>
    <row r="49" spans="2:22" ht="12.75" customHeight="1">
      <c r="B49" s="139"/>
      <c r="I49" s="343"/>
      <c r="J49" s="16">
        <f>Electives!B57</f>
        <v>7</v>
      </c>
      <c r="K49" s="140" t="str">
        <f>Electives!C57</f>
        <v>Share about a famous cyclist</v>
      </c>
      <c r="L49" s="16" t="str">
        <f>IF(Electives!J57&lt;&gt;"", Electives!J57, " ")</f>
        <v xml:space="preserve"> </v>
      </c>
      <c r="N49" s="343"/>
      <c r="O49" s="16">
        <f>Electives!B112</f>
        <v>7</v>
      </c>
      <c r="P49" s="107" t="str">
        <f>Electives!C112</f>
        <v>Visit a historical museum or landmark</v>
      </c>
      <c r="Q49" s="16" t="str">
        <f>IF(Electives!J112&lt;&gt;"", Electives!J112, " ")</f>
        <v xml:space="preserve"> </v>
      </c>
      <c r="S49" s="148">
        <f>'Shooting Sports'!B25</f>
        <v>1</v>
      </c>
      <c r="T49" s="148" t="str">
        <f>'Shooting Sports'!C25</f>
        <v>Earn the Level 1 Emblem for Archery</v>
      </c>
      <c r="U49" s="148"/>
      <c r="V49" s="148" t="str">
        <f>IF('Shooting Sports'!J25&lt;&gt;"", 'Shooting Sports'!J25, "")</f>
        <v/>
      </c>
    </row>
    <row r="50" spans="2:22">
      <c r="B50" s="139"/>
      <c r="D50" s="139"/>
      <c r="E50" s="139"/>
      <c r="G50" s="139"/>
      <c r="I50" s="343"/>
      <c r="J50" s="16">
        <f>Electives!B58</f>
        <v>8</v>
      </c>
      <c r="K50" s="146" t="str">
        <f>Electives!C58</f>
        <v>Visit a police dept to learn about bike laws</v>
      </c>
      <c r="L50" s="16" t="str">
        <f>IF(Electives!J58&lt;&gt;"", Electives!J58, " ")</f>
        <v xml:space="preserve"> </v>
      </c>
      <c r="N50" s="344" t="str">
        <f>Electives!B114</f>
        <v>Tiger Theater</v>
      </c>
      <c r="O50" s="344"/>
      <c r="P50" s="344"/>
      <c r="Q50" s="344"/>
      <c r="S50" s="148" t="str">
        <f>'Shooting Sports'!B26</f>
        <v>S1</v>
      </c>
      <c r="T50" s="148" t="str">
        <f>'Shooting Sports'!C26</f>
        <v>Identify 3 arrow and 3 bow parts</v>
      </c>
      <c r="U50" s="148"/>
      <c r="V50" s="148" t="str">
        <f>IF('Shooting Sports'!J26&lt;&gt;"", 'Shooting Sports'!J26, "")</f>
        <v/>
      </c>
    </row>
    <row r="51" spans="2:22">
      <c r="B51" s="139"/>
      <c r="D51" s="139"/>
      <c r="E51" s="139"/>
      <c r="G51" s="139"/>
      <c r="I51" s="343"/>
      <c r="J51" s="16">
        <f>Electives!B59</f>
        <v>9</v>
      </c>
      <c r="K51" s="140" t="str">
        <f>Electives!C59</f>
        <v>Identify two jobs that use bicycles</v>
      </c>
      <c r="L51" s="16" t="str">
        <f>IF(Electives!J59&lt;&gt;"", Electives!J59, " ")</f>
        <v xml:space="preserve"> </v>
      </c>
      <c r="N51" s="343" t="str">
        <f>Electives!E114</f>
        <v>(do four)</v>
      </c>
      <c r="O51" s="16">
        <f>Electives!B115</f>
        <v>1</v>
      </c>
      <c r="P51" s="107" t="str">
        <f>Electives!C115</f>
        <v>Discuss types of theater</v>
      </c>
      <c r="Q51" s="16" t="str">
        <f>IF(Electives!J115&lt;&gt;"", Electives!J115, " ")</f>
        <v xml:space="preserve"> </v>
      </c>
      <c r="S51" s="148" t="str">
        <f>'Shooting Sports'!B27</f>
        <v>S2</v>
      </c>
      <c r="T51" s="148" t="str">
        <f>'Shooting Sports'!C27</f>
        <v>Loose 3 arrows in 2 volleys</v>
      </c>
      <c r="U51" s="148"/>
      <c r="V51" s="148" t="str">
        <f>IF('Shooting Sports'!J27&lt;&gt;"", 'Shooting Sports'!J27, "")</f>
        <v/>
      </c>
    </row>
    <row r="52" spans="2:22">
      <c r="B52" s="139"/>
      <c r="D52" s="139"/>
      <c r="E52" s="139"/>
      <c r="G52" s="139"/>
      <c r="N52" s="343"/>
      <c r="O52" s="16">
        <f>Electives!B116</f>
        <v>2</v>
      </c>
      <c r="P52" s="107" t="str">
        <f>Electives!C116</f>
        <v>Play a game of one-word charades</v>
      </c>
      <c r="Q52" s="16" t="str">
        <f>IF(Electives!J116&lt;&gt;"", Electives!J116, " ")</f>
        <v xml:space="preserve"> </v>
      </c>
      <c r="S52" s="148" t="str">
        <f>'Shooting Sports'!B28</f>
        <v>S3</v>
      </c>
      <c r="T52" s="148" t="str">
        <f>'Shooting Sports'!C28</f>
        <v>Demonstrate/Explain range commands</v>
      </c>
      <c r="U52" s="148"/>
      <c r="V52" s="148" t="str">
        <f>IF('Shooting Sports'!J28&lt;&gt;"", 'Shooting Sports'!J28, "")</f>
        <v/>
      </c>
    </row>
    <row r="53" spans="2:22" ht="12.75" customHeight="1">
      <c r="B53" s="139"/>
      <c r="D53" s="139"/>
      <c r="E53" s="139"/>
      <c r="G53" s="139"/>
      <c r="N53" s="343"/>
      <c r="O53" s="16">
        <f>Electives!B117</f>
        <v>3</v>
      </c>
      <c r="P53" s="107" t="str">
        <f>Electives!C117</f>
        <v>Make a puppet</v>
      </c>
      <c r="Q53" s="16" t="str">
        <f>IF(Electives!J117&lt;&gt;"", Electives!J117, " ")</f>
        <v xml:space="preserve"> </v>
      </c>
      <c r="S53" s="179"/>
      <c r="T53" s="178" t="str">
        <f>'Shooting Sports'!C30</f>
        <v>Slingshot: Level 1</v>
      </c>
      <c r="U53" s="179"/>
      <c r="V53" s="179" t="str">
        <f>IF('Shooting Sports'!J30&lt;&gt;"", 'Shooting Sports'!J30, "")</f>
        <v/>
      </c>
    </row>
    <row r="54" spans="2:22" ht="13.15" customHeight="1">
      <c r="B54" s="139"/>
      <c r="D54" s="139"/>
      <c r="E54" s="139"/>
      <c r="G54" s="139"/>
      <c r="N54" s="343"/>
      <c r="O54" s="16">
        <f>Electives!B118</f>
        <v>4</v>
      </c>
      <c r="P54" s="107" t="str">
        <f>Electives!C118</f>
        <v>Perform a simple reader's theater</v>
      </c>
      <c r="Q54" s="16" t="str">
        <f>IF(Electives!J118&lt;&gt;"", Electives!J118, " ")</f>
        <v xml:space="preserve"> </v>
      </c>
      <c r="S54" s="148">
        <f>'Shooting Sports'!B31</f>
        <v>1</v>
      </c>
      <c r="T54" s="148" t="str">
        <f>'Shooting Sports'!C31</f>
        <v>Demonstrate good shooting techniques</v>
      </c>
      <c r="U54" s="148"/>
      <c r="V54" s="148" t="str">
        <f>IF('Shooting Sports'!J31&lt;&gt;"", 'Shooting Sports'!J31, "")</f>
        <v/>
      </c>
    </row>
    <row r="55" spans="2:22">
      <c r="B55" s="139"/>
      <c r="D55" s="139"/>
      <c r="E55" s="139"/>
      <c r="G55" s="139"/>
      <c r="N55" s="343"/>
      <c r="O55" s="16">
        <f>Electives!B119</f>
        <v>5</v>
      </c>
      <c r="P55" s="107" t="str">
        <f>Electives!C119</f>
        <v>Watch a play or attend a story time</v>
      </c>
      <c r="Q55" s="16" t="str">
        <f>IF(Electives!J119&lt;&gt;"", Electives!J119, " ")</f>
        <v xml:space="preserve"> </v>
      </c>
      <c r="S55" s="148">
        <f>'Shooting Sports'!B32</f>
        <v>2</v>
      </c>
      <c r="T55" s="148" t="str">
        <f>'Shooting Sports'!C32</f>
        <v>Explain parts of slingshot</v>
      </c>
      <c r="U55" s="148"/>
      <c r="V55" s="148" t="str">
        <f>IF('Shooting Sports'!J32&lt;&gt;"", 'Shooting Sports'!J32, "")</f>
        <v/>
      </c>
    </row>
    <row r="56" spans="2:22">
      <c r="B56" s="139"/>
      <c r="D56" s="139"/>
      <c r="E56" s="139"/>
      <c r="G56" s="139"/>
      <c r="S56" s="148">
        <f>'Shooting Sports'!B33</f>
        <v>3</v>
      </c>
      <c r="T56" s="148" t="str">
        <f>'Shooting Sports'!C33</f>
        <v>Explain types of ammo</v>
      </c>
      <c r="U56" s="148"/>
      <c r="V56" s="148" t="str">
        <f>IF('Shooting Sports'!J33&lt;&gt;"", 'Shooting Sports'!J33, "")</f>
        <v/>
      </c>
    </row>
    <row r="57" spans="2:22" ht="12.75" customHeight="1">
      <c r="B57" s="139"/>
      <c r="D57" s="139"/>
      <c r="E57" s="139"/>
      <c r="G57" s="139"/>
      <c r="S57" s="148">
        <f>'Shooting Sports'!B34</f>
        <v>4</v>
      </c>
      <c r="T57" s="148" t="str">
        <f>'Shooting Sports'!C34</f>
        <v>Explain types of targets</v>
      </c>
      <c r="U57" s="148"/>
      <c r="V57" s="148" t="str">
        <f>IF('Shooting Sports'!J34&lt;&gt;"", 'Shooting Sports'!J34, "")</f>
        <v/>
      </c>
    </row>
    <row r="58" spans="2:22" ht="12.75" customHeight="1">
      <c r="B58" s="139"/>
      <c r="D58" s="139"/>
      <c r="E58" s="139"/>
      <c r="G58" s="139"/>
      <c r="S58" s="179"/>
      <c r="T58" s="178" t="str">
        <f>'Shooting Sports'!C36</f>
        <v>Slingshot: Level 2</v>
      </c>
      <c r="U58" s="179"/>
      <c r="V58" s="179" t="str">
        <f>IF('Shooting Sports'!J36&lt;&gt;"", 'Shooting Sports'!J36, "")</f>
        <v/>
      </c>
    </row>
    <row r="59" spans="2:22">
      <c r="D59" s="139"/>
      <c r="E59" s="139"/>
      <c r="G59" s="139"/>
      <c r="S59" s="148">
        <f>'Shooting Sports'!B37</f>
        <v>1</v>
      </c>
      <c r="T59" s="148" t="str">
        <f>'Shooting Sports'!C37</f>
        <v>Earn the Level 1 Emblem for Slingshot</v>
      </c>
      <c r="U59" s="148"/>
      <c r="V59" s="148" t="str">
        <f>IF('Shooting Sports'!J37&lt;&gt;"", 'Shooting Sports'!J37, "")</f>
        <v/>
      </c>
    </row>
    <row r="60" spans="2:22">
      <c r="S60" s="148" t="str">
        <f>'Shooting Sports'!B38</f>
        <v>S1</v>
      </c>
      <c r="T60" s="148" t="str">
        <f>'Shooting Sports'!C38</f>
        <v>Fire 3 shots in 2 volleys at a target</v>
      </c>
      <c r="U60" s="148"/>
      <c r="V60" s="148" t="str">
        <f>IF('Shooting Sports'!J38&lt;&gt;"", 'Shooting Sports'!J38, "")</f>
        <v/>
      </c>
    </row>
    <row r="61" spans="2:22">
      <c r="S61" s="148" t="str">
        <f>'Shooting Sports'!B39</f>
        <v>S2</v>
      </c>
      <c r="T61" s="148" t="str">
        <f>'Shooting Sports'!C39</f>
        <v>Demonstrate/Explain range commands</v>
      </c>
      <c r="U61" s="148"/>
      <c r="V61" s="148" t="str">
        <f>IF('Shooting Sports'!J39&lt;&gt;"", 'Shooting Sports'!J39, "")</f>
        <v/>
      </c>
    </row>
    <row r="62" spans="2:22">
      <c r="S62" s="148" t="str">
        <f>'Shooting Sports'!B40</f>
        <v>S3</v>
      </c>
      <c r="T62" s="148" t="str">
        <f>'Shooting Sports'!C40</f>
        <v>Shoot with your off hand</v>
      </c>
      <c r="U62" s="148"/>
      <c r="V62" s="148" t="str">
        <f>IF('Shooting Sports'!J40&lt;&gt;"", 'Shooting Sports'!J40, "")</f>
        <v/>
      </c>
    </row>
    <row r="63" spans="2:22" ht="12.75" customHeight="1">
      <c r="B63" s="139"/>
    </row>
    <row r="64" spans="2:22" ht="12.75" customHeight="1">
      <c r="B64" s="139"/>
      <c r="D64" s="139"/>
      <c r="E64" s="139"/>
      <c r="G64" s="139"/>
    </row>
    <row r="65" spans="2:17">
      <c r="D65" s="139"/>
      <c r="E65" s="139"/>
      <c r="G65" s="139"/>
    </row>
    <row r="69" spans="2:17">
      <c r="J69" s="139"/>
      <c r="L69" s="139"/>
      <c r="O69" s="139"/>
      <c r="Q69" s="139"/>
    </row>
    <row r="70" spans="2:17" ht="12.75" customHeight="1">
      <c r="B70" s="139"/>
      <c r="J70" s="139"/>
      <c r="L70" s="139"/>
      <c r="O70" s="139"/>
      <c r="Q70" s="139"/>
    </row>
    <row r="71" spans="2:17" ht="12.75" customHeight="1">
      <c r="B71" s="139"/>
      <c r="D71" s="139"/>
      <c r="E71" s="139"/>
      <c r="G71" s="139"/>
      <c r="J71" s="139"/>
      <c r="L71" s="139"/>
      <c r="O71" s="139"/>
      <c r="Q71" s="139"/>
    </row>
    <row r="72" spans="2:17" ht="12.75" customHeight="1">
      <c r="B72" s="139"/>
      <c r="D72" s="139"/>
      <c r="E72" s="139"/>
      <c r="G72" s="139"/>
    </row>
    <row r="73" spans="2:17">
      <c r="D73" s="139"/>
      <c r="E73" s="139"/>
      <c r="G73" s="139"/>
    </row>
    <row r="76" spans="2:17">
      <c r="J76" s="139"/>
      <c r="L76" s="139"/>
      <c r="O76" s="139"/>
      <c r="Q76" s="139"/>
    </row>
    <row r="77" spans="2:17" ht="13.15" customHeight="1">
      <c r="B77" s="139"/>
    </row>
    <row r="78" spans="2:17">
      <c r="D78" s="139"/>
      <c r="E78" s="139"/>
      <c r="G78" s="139"/>
    </row>
    <row r="80" spans="2:17">
      <c r="J80" s="139"/>
      <c r="L80" s="139"/>
      <c r="O80" s="139"/>
      <c r="Q80" s="139"/>
    </row>
    <row r="81" spans="2:17" ht="12.75" customHeight="1">
      <c r="B81" s="139"/>
      <c r="J81" s="139"/>
      <c r="L81" s="139"/>
      <c r="O81" s="139"/>
      <c r="Q81" s="139"/>
    </row>
    <row r="82" spans="2:17" ht="12.75" customHeight="1">
      <c r="B82" s="139"/>
      <c r="D82" s="139"/>
      <c r="E82" s="139"/>
    </row>
    <row r="83" spans="2:17">
      <c r="D83" s="139"/>
      <c r="E83" s="139"/>
    </row>
    <row r="84" spans="2:17">
      <c r="J84" s="139"/>
      <c r="L84" s="139"/>
      <c r="O84" s="139"/>
      <c r="Q84" s="139"/>
    </row>
    <row r="85" spans="2:17">
      <c r="B85" s="139"/>
      <c r="J85" s="139"/>
      <c r="L85" s="139"/>
      <c r="O85" s="139"/>
      <c r="Q85" s="139"/>
    </row>
    <row r="86" spans="2:17">
      <c r="B86" s="139"/>
      <c r="D86" s="139"/>
      <c r="E86" s="139"/>
      <c r="G86" s="141" t="str">
        <f>IF(Achievements!J91&lt;&gt;"", Achievements!J91, " ")</f>
        <v xml:space="preserve"> </v>
      </c>
      <c r="J86" s="139"/>
      <c r="L86" s="139"/>
      <c r="O86" s="139"/>
      <c r="Q86" s="139"/>
    </row>
    <row r="87" spans="2:17" ht="13.15" customHeight="1">
      <c r="B87" s="139"/>
      <c r="D87" s="139"/>
      <c r="E87" s="139"/>
      <c r="G87" s="141" t="str">
        <f>IF(Achievements!J92&lt;&gt;"", Achievements!J92, " ")</f>
        <v xml:space="preserve"> </v>
      </c>
      <c r="J87" s="139"/>
      <c r="L87" s="139"/>
      <c r="O87" s="139"/>
      <c r="Q87" s="139"/>
    </row>
    <row r="88" spans="2:17" ht="12.75" customHeight="1">
      <c r="B88" s="139"/>
      <c r="D88" s="139"/>
      <c r="E88" s="139"/>
      <c r="J88" s="139"/>
      <c r="L88" s="139"/>
      <c r="O88" s="139"/>
      <c r="Q88" s="139"/>
    </row>
    <row r="89" spans="2:17" ht="12.75" customHeight="1">
      <c r="B89" s="139"/>
      <c r="D89" s="139"/>
      <c r="E89" s="139"/>
    </row>
    <row r="90" spans="2:17">
      <c r="D90" s="139"/>
      <c r="E90" s="139"/>
    </row>
    <row r="93" spans="2:17">
      <c r="J93" s="139"/>
      <c r="L93" s="139"/>
      <c r="O93" s="139"/>
      <c r="Q93" s="139"/>
    </row>
    <row r="94" spans="2:17" ht="13.15" customHeight="1">
      <c r="B94" s="139"/>
    </row>
    <row r="95" spans="2:17">
      <c r="D95" s="139"/>
      <c r="E95" s="139"/>
    </row>
    <row r="101" spans="2:17">
      <c r="J101" s="139"/>
      <c r="L101" s="139"/>
      <c r="O101" s="139"/>
      <c r="Q101" s="139"/>
    </row>
    <row r="102" spans="2:17" ht="13.15" customHeight="1">
      <c r="B102" s="139"/>
    </row>
    <row r="103" spans="2:17">
      <c r="D103" s="139"/>
      <c r="E103" s="139"/>
      <c r="G103" s="139"/>
    </row>
    <row r="106" spans="2:17">
      <c r="J106" s="139"/>
      <c r="K106" s="106"/>
      <c r="L106" s="139"/>
      <c r="O106" s="139"/>
      <c r="Q106" s="139"/>
    </row>
    <row r="107" spans="2:17">
      <c r="B107" s="139"/>
      <c r="J107" s="139"/>
      <c r="K107" s="106"/>
      <c r="L107" s="139"/>
      <c r="O107" s="139"/>
      <c r="Q107" s="139"/>
    </row>
    <row r="108" spans="2:17">
      <c r="B108" s="139"/>
      <c r="D108" s="139"/>
      <c r="E108" s="139"/>
      <c r="G108" s="139"/>
      <c r="J108" s="139"/>
      <c r="K108" s="106"/>
      <c r="L108" s="139"/>
      <c r="O108" s="139"/>
      <c r="Q108" s="139"/>
    </row>
    <row r="109" spans="2:17">
      <c r="B109" s="139"/>
      <c r="D109" s="139"/>
      <c r="E109" s="139"/>
      <c r="G109" s="139"/>
      <c r="J109" s="139"/>
      <c r="K109" s="106"/>
      <c r="L109" s="139"/>
      <c r="O109" s="139"/>
      <c r="Q109" s="139"/>
    </row>
    <row r="110" spans="2:17">
      <c r="B110" s="139"/>
      <c r="D110" s="139"/>
      <c r="E110" s="139"/>
      <c r="G110" s="139"/>
      <c r="J110" s="139"/>
      <c r="K110" s="106"/>
      <c r="L110" s="139"/>
      <c r="O110" s="139"/>
      <c r="Q110" s="139"/>
    </row>
    <row r="111" spans="2:17">
      <c r="B111" s="139"/>
      <c r="D111" s="139"/>
      <c r="E111" s="139"/>
      <c r="G111" s="139"/>
      <c r="J111" s="139"/>
      <c r="K111" s="106"/>
      <c r="L111" s="139"/>
      <c r="O111" s="139"/>
      <c r="Q111" s="139"/>
    </row>
    <row r="112" spans="2:17">
      <c r="B112" s="139"/>
      <c r="D112" s="139"/>
      <c r="E112" s="139"/>
      <c r="G112" s="139"/>
      <c r="J112" s="139"/>
      <c r="K112" s="106"/>
      <c r="L112" s="139"/>
      <c r="O112" s="139"/>
      <c r="Q112" s="139"/>
    </row>
    <row r="113" spans="2:17">
      <c r="B113" s="139"/>
      <c r="D113" s="139"/>
      <c r="E113" s="139"/>
      <c r="G113" s="139"/>
      <c r="J113" s="139"/>
      <c r="K113" s="106"/>
      <c r="L113" s="139"/>
      <c r="O113" s="139"/>
      <c r="Q113" s="139"/>
    </row>
    <row r="114" spans="2:17">
      <c r="B114" s="139"/>
      <c r="D114" s="139"/>
      <c r="E114" s="139"/>
      <c r="G114" s="139"/>
      <c r="J114" s="139"/>
      <c r="K114" s="106"/>
      <c r="L114" s="139"/>
      <c r="O114" s="139"/>
      <c r="Q114" s="139"/>
    </row>
    <row r="115" spans="2:17">
      <c r="B115" s="139"/>
      <c r="D115" s="139"/>
      <c r="E115" s="139"/>
      <c r="G115" s="139"/>
      <c r="J115" s="139"/>
      <c r="K115" s="106"/>
      <c r="L115" s="139"/>
      <c r="O115" s="139"/>
      <c r="Q115" s="139"/>
    </row>
    <row r="116" spans="2:17">
      <c r="B116" s="139"/>
      <c r="D116" s="139"/>
      <c r="E116" s="139"/>
      <c r="G116" s="139"/>
      <c r="J116" s="139"/>
      <c r="K116" s="106"/>
      <c r="L116" s="139"/>
      <c r="O116" s="139"/>
      <c r="Q116" s="139"/>
    </row>
    <row r="117" spans="2:17">
      <c r="B117" s="139"/>
      <c r="D117" s="139"/>
      <c r="E117" s="139"/>
      <c r="G117" s="139"/>
      <c r="J117" s="139"/>
      <c r="K117" s="106"/>
      <c r="L117" s="139"/>
      <c r="O117" s="139"/>
      <c r="Q117" s="139"/>
    </row>
    <row r="118" spans="2:17">
      <c r="B118" s="139"/>
      <c r="D118" s="139"/>
      <c r="E118" s="139"/>
      <c r="G118" s="139"/>
      <c r="J118" s="139"/>
      <c r="K118" s="106"/>
      <c r="L118" s="139"/>
      <c r="O118" s="139"/>
      <c r="Q118" s="139"/>
    </row>
    <row r="119" spans="2:17">
      <c r="B119" s="139"/>
      <c r="D119" s="139"/>
      <c r="E119" s="139"/>
      <c r="G119" s="139"/>
      <c r="J119" s="139"/>
      <c r="K119" s="106"/>
      <c r="L119" s="139"/>
      <c r="O119" s="139"/>
      <c r="Q119" s="139"/>
    </row>
    <row r="120" spans="2:17">
      <c r="B120" s="139"/>
      <c r="D120" s="139"/>
      <c r="E120" s="139"/>
      <c r="G120" s="139"/>
      <c r="J120" s="139"/>
      <c r="K120" s="106"/>
      <c r="L120" s="139"/>
      <c r="O120" s="139"/>
      <c r="Q120" s="139"/>
    </row>
    <row r="121" spans="2:17">
      <c r="B121" s="139"/>
      <c r="D121" s="139"/>
      <c r="E121" s="139"/>
      <c r="G121" s="139"/>
      <c r="J121" s="139"/>
      <c r="K121" s="106"/>
      <c r="L121" s="139"/>
      <c r="O121" s="139"/>
      <c r="Q121" s="139"/>
    </row>
    <row r="122" spans="2:17">
      <c r="B122" s="139"/>
      <c r="D122" s="139"/>
      <c r="E122" s="139"/>
      <c r="G122" s="139"/>
      <c r="J122" s="139"/>
      <c r="K122" s="106"/>
      <c r="L122" s="139"/>
      <c r="O122" s="139"/>
      <c r="Q122" s="139"/>
    </row>
    <row r="123" spans="2:17">
      <c r="B123" s="139"/>
      <c r="D123" s="139"/>
      <c r="E123" s="139"/>
      <c r="G123" s="139"/>
      <c r="J123" s="139"/>
      <c r="K123" s="106"/>
      <c r="L123" s="139"/>
      <c r="O123" s="139"/>
      <c r="Q123" s="139"/>
    </row>
    <row r="124" spans="2:17">
      <c r="B124" s="139"/>
      <c r="D124" s="139"/>
      <c r="E124" s="139"/>
      <c r="G124" s="139"/>
      <c r="J124" s="139"/>
      <c r="K124" s="106"/>
      <c r="L124" s="139"/>
      <c r="O124" s="139"/>
      <c r="Q124" s="139"/>
    </row>
    <row r="125" spans="2:17">
      <c r="B125" s="139"/>
      <c r="D125" s="139"/>
      <c r="E125" s="139"/>
      <c r="G125" s="139"/>
      <c r="J125" s="139"/>
      <c r="K125" s="106"/>
      <c r="L125" s="139"/>
      <c r="O125" s="139"/>
      <c r="Q125" s="139"/>
    </row>
    <row r="126" spans="2:17">
      <c r="B126" s="139"/>
      <c r="D126" s="139"/>
      <c r="E126" s="139"/>
      <c r="G126" s="139"/>
      <c r="J126" s="139"/>
      <c r="K126" s="106"/>
      <c r="L126" s="139"/>
      <c r="O126" s="139"/>
      <c r="Q126" s="139"/>
    </row>
    <row r="127" spans="2:17">
      <c r="B127" s="139"/>
      <c r="D127" s="139"/>
      <c r="E127" s="139"/>
      <c r="G127" s="139"/>
      <c r="J127" s="139"/>
      <c r="K127" s="106"/>
      <c r="L127" s="139"/>
      <c r="O127" s="139"/>
      <c r="Q127" s="139"/>
    </row>
    <row r="128" spans="2:17">
      <c r="B128" s="139"/>
      <c r="D128" s="139"/>
      <c r="E128" s="139"/>
      <c r="G128" s="139"/>
      <c r="J128" s="139"/>
      <c r="K128" s="106"/>
      <c r="L128" s="139"/>
      <c r="O128" s="139"/>
      <c r="Q128" s="139"/>
    </row>
    <row r="129" spans="2:17">
      <c r="B129" s="139"/>
      <c r="D129" s="139"/>
      <c r="E129" s="139"/>
      <c r="G129" s="139"/>
      <c r="J129" s="139"/>
      <c r="K129" s="106"/>
      <c r="L129" s="139"/>
      <c r="O129" s="139"/>
      <c r="Q129" s="139"/>
    </row>
    <row r="130" spans="2:17">
      <c r="B130" s="139"/>
      <c r="D130" s="139"/>
      <c r="E130" s="139"/>
      <c r="G130" s="139"/>
      <c r="J130" s="139"/>
      <c r="K130" s="106"/>
      <c r="L130" s="139"/>
      <c r="O130" s="139"/>
      <c r="Q130" s="139"/>
    </row>
    <row r="131" spans="2:17">
      <c r="B131" s="139"/>
      <c r="D131" s="139"/>
      <c r="E131" s="139"/>
      <c r="G131" s="139"/>
      <c r="J131" s="139"/>
      <c r="K131" s="106"/>
      <c r="L131" s="139"/>
      <c r="O131" s="139"/>
      <c r="Q131" s="139"/>
    </row>
    <row r="132" spans="2:17">
      <c r="B132" s="139"/>
      <c r="D132" s="139"/>
      <c r="E132" s="139"/>
      <c r="G132" s="139"/>
      <c r="J132" s="139"/>
      <c r="K132" s="106"/>
      <c r="L132" s="139"/>
      <c r="O132" s="139"/>
      <c r="Q132" s="139"/>
    </row>
    <row r="133" spans="2:17">
      <c r="B133" s="139"/>
      <c r="D133" s="139"/>
      <c r="E133" s="139"/>
      <c r="G133" s="139"/>
      <c r="J133" s="139"/>
      <c r="K133" s="106"/>
      <c r="L133" s="139"/>
      <c r="O133" s="139"/>
      <c r="Q133" s="139"/>
    </row>
    <row r="134" spans="2:17">
      <c r="B134" s="139"/>
      <c r="D134" s="139"/>
      <c r="E134" s="139"/>
      <c r="G134" s="139"/>
      <c r="J134" s="139"/>
      <c r="K134" s="106"/>
      <c r="L134" s="139"/>
      <c r="O134" s="139"/>
      <c r="Q134" s="139"/>
    </row>
    <row r="135" spans="2:17">
      <c r="B135" s="139"/>
      <c r="D135" s="139"/>
      <c r="E135" s="139"/>
      <c r="G135" s="139"/>
      <c r="J135" s="139"/>
      <c r="K135" s="106"/>
      <c r="L135" s="139"/>
      <c r="O135" s="139"/>
      <c r="Q135" s="139"/>
    </row>
    <row r="136" spans="2:17">
      <c r="B136" s="139"/>
      <c r="D136" s="139"/>
      <c r="E136" s="139"/>
      <c r="G136" s="139"/>
      <c r="J136" s="139"/>
      <c r="K136" s="106"/>
      <c r="L136" s="139"/>
      <c r="O136" s="139"/>
      <c r="Q136" s="139"/>
    </row>
    <row r="137" spans="2:17">
      <c r="B137" s="139"/>
      <c r="D137" s="139"/>
      <c r="E137" s="139"/>
      <c r="G137" s="139"/>
      <c r="J137" s="139"/>
      <c r="K137" s="106"/>
      <c r="L137" s="139"/>
      <c r="O137" s="139"/>
      <c r="Q137" s="139"/>
    </row>
    <row r="138" spans="2:17">
      <c r="B138" s="139"/>
      <c r="D138" s="139"/>
      <c r="E138" s="139"/>
      <c r="G138" s="139"/>
      <c r="J138" s="139"/>
      <c r="K138" s="106"/>
      <c r="L138" s="139"/>
      <c r="O138" s="139"/>
      <c r="Q138" s="139"/>
    </row>
    <row r="139" spans="2:17">
      <c r="B139" s="139"/>
      <c r="D139" s="139"/>
      <c r="E139" s="139"/>
      <c r="G139" s="139"/>
      <c r="J139" s="139"/>
      <c r="K139" s="106"/>
      <c r="L139" s="139"/>
      <c r="O139" s="139"/>
      <c r="Q139" s="139"/>
    </row>
    <row r="140" spans="2:17">
      <c r="B140" s="139"/>
      <c r="D140" s="139"/>
      <c r="E140" s="139"/>
      <c r="G140" s="139"/>
      <c r="J140" s="139"/>
      <c r="K140" s="106"/>
      <c r="L140" s="139"/>
      <c r="O140" s="139"/>
      <c r="Q140" s="139"/>
    </row>
    <row r="141" spans="2:17">
      <c r="B141" s="139"/>
      <c r="D141" s="139"/>
      <c r="E141" s="139"/>
      <c r="G141" s="139"/>
      <c r="J141" s="139"/>
      <c r="K141" s="106"/>
      <c r="L141" s="139"/>
      <c r="O141" s="139"/>
      <c r="Q141" s="139"/>
    </row>
    <row r="142" spans="2:17">
      <c r="B142" s="139"/>
      <c r="D142" s="139"/>
      <c r="E142" s="139"/>
      <c r="G142" s="139"/>
      <c r="J142" s="139"/>
      <c r="K142" s="106"/>
      <c r="L142" s="139"/>
      <c r="O142" s="139"/>
      <c r="Q142" s="139"/>
    </row>
    <row r="143" spans="2:17">
      <c r="B143" s="139"/>
      <c r="D143" s="139"/>
      <c r="E143" s="139"/>
      <c r="G143" s="139"/>
      <c r="J143" s="139"/>
      <c r="K143" s="106"/>
      <c r="L143" s="139"/>
      <c r="O143" s="139"/>
      <c r="Q143" s="139"/>
    </row>
    <row r="144" spans="2:17">
      <c r="B144" s="139"/>
      <c r="D144" s="139"/>
      <c r="E144" s="139"/>
      <c r="G144" s="139"/>
      <c r="J144" s="139"/>
      <c r="K144" s="106"/>
      <c r="L144" s="139"/>
      <c r="O144" s="139"/>
      <c r="Q144" s="139"/>
    </row>
    <row r="145" spans="2:17">
      <c r="B145" s="139"/>
      <c r="D145" s="139"/>
      <c r="E145" s="139"/>
      <c r="G145" s="139"/>
      <c r="J145" s="139"/>
      <c r="K145" s="106"/>
      <c r="L145" s="139"/>
      <c r="O145" s="139"/>
      <c r="Q145" s="139"/>
    </row>
    <row r="146" spans="2:17">
      <c r="B146" s="139"/>
      <c r="D146" s="139"/>
      <c r="E146" s="139"/>
      <c r="G146" s="139"/>
      <c r="J146" s="139"/>
      <c r="K146" s="106"/>
      <c r="L146" s="139"/>
      <c r="O146" s="139"/>
      <c r="Q146" s="139"/>
    </row>
    <row r="147" spans="2:17">
      <c r="B147" s="139"/>
      <c r="D147" s="139"/>
      <c r="E147" s="139"/>
      <c r="G147" s="139"/>
      <c r="J147" s="139"/>
      <c r="K147" s="106"/>
      <c r="L147" s="139"/>
      <c r="O147" s="139"/>
      <c r="Q147" s="139"/>
    </row>
    <row r="148" spans="2:17">
      <c r="B148" s="139"/>
      <c r="D148" s="139"/>
      <c r="E148" s="139"/>
      <c r="G148" s="139"/>
      <c r="J148" s="139"/>
      <c r="K148" s="106"/>
      <c r="L148" s="139"/>
      <c r="O148" s="139"/>
      <c r="Q148" s="139"/>
    </row>
    <row r="149" spans="2:17">
      <c r="B149" s="139"/>
      <c r="D149" s="139"/>
      <c r="E149" s="139"/>
      <c r="G149" s="139"/>
      <c r="J149" s="139"/>
      <c r="K149" s="106"/>
      <c r="L149" s="139"/>
      <c r="O149" s="139"/>
      <c r="Q149" s="139"/>
    </row>
    <row r="150" spans="2:17">
      <c r="B150" s="139"/>
      <c r="D150" s="139"/>
      <c r="E150" s="139"/>
      <c r="G150" s="139"/>
      <c r="J150" s="139"/>
      <c r="K150" s="106"/>
      <c r="L150" s="139"/>
      <c r="O150" s="139"/>
      <c r="Q150" s="139"/>
    </row>
    <row r="151" spans="2:17">
      <c r="B151" s="139"/>
      <c r="D151" s="139"/>
      <c r="E151" s="139"/>
      <c r="G151" s="139"/>
      <c r="J151" s="139"/>
      <c r="K151" s="106"/>
      <c r="L151" s="139"/>
      <c r="O151" s="139"/>
      <c r="Q151" s="139"/>
    </row>
    <row r="152" spans="2:17">
      <c r="B152" s="139"/>
      <c r="D152" s="139"/>
      <c r="E152" s="139"/>
      <c r="G152" s="139"/>
      <c r="J152" s="139"/>
      <c r="K152" s="106"/>
      <c r="L152" s="139"/>
      <c r="O152" s="139"/>
      <c r="Q152" s="139"/>
    </row>
    <row r="153" spans="2:17">
      <c r="B153" s="139"/>
      <c r="D153" s="139"/>
      <c r="E153" s="139"/>
      <c r="G153" s="139"/>
      <c r="J153" s="139"/>
      <c r="K153" s="106"/>
      <c r="L153" s="139"/>
      <c r="O153" s="139"/>
      <c r="Q153" s="139"/>
    </row>
    <row r="154" spans="2:17">
      <c r="B154" s="139"/>
      <c r="D154" s="139"/>
      <c r="E154" s="139"/>
      <c r="G154" s="139"/>
      <c r="J154" s="139"/>
      <c r="K154" s="106"/>
      <c r="L154" s="139"/>
      <c r="O154" s="139"/>
      <c r="Q154" s="139"/>
    </row>
    <row r="155" spans="2:17">
      <c r="B155" s="139"/>
      <c r="D155" s="139"/>
      <c r="E155" s="139"/>
      <c r="G155" s="139"/>
      <c r="J155" s="139"/>
      <c r="K155" s="106"/>
      <c r="L155" s="139"/>
      <c r="O155" s="139"/>
      <c r="Q155" s="139"/>
    </row>
    <row r="156" spans="2:17">
      <c r="B156" s="139"/>
      <c r="D156" s="139"/>
      <c r="E156" s="139"/>
      <c r="G156" s="139"/>
      <c r="J156" s="139"/>
      <c r="K156" s="106"/>
      <c r="L156" s="139"/>
      <c r="O156" s="139"/>
      <c r="Q156" s="139"/>
    </row>
    <row r="157" spans="2:17">
      <c r="B157" s="139"/>
      <c r="D157" s="139"/>
      <c r="E157" s="139"/>
      <c r="G157" s="139"/>
      <c r="J157" s="139"/>
      <c r="K157" s="106"/>
      <c r="L157" s="139"/>
      <c r="O157" s="139"/>
      <c r="Q157" s="139"/>
    </row>
    <row r="158" spans="2:17">
      <c r="B158" s="139"/>
      <c r="D158" s="139"/>
      <c r="E158" s="139"/>
      <c r="G158" s="139"/>
      <c r="J158" s="139"/>
      <c r="K158" s="106"/>
      <c r="L158" s="139"/>
      <c r="O158" s="139"/>
      <c r="Q158" s="139"/>
    </row>
    <row r="159" spans="2:17">
      <c r="B159" s="139"/>
      <c r="D159" s="139"/>
      <c r="E159" s="139"/>
      <c r="G159" s="139"/>
      <c r="J159" s="139"/>
      <c r="K159" s="106"/>
      <c r="L159" s="139"/>
      <c r="O159" s="139"/>
      <c r="Q159" s="139"/>
    </row>
    <row r="160" spans="2:17">
      <c r="B160" s="139"/>
      <c r="D160" s="139"/>
      <c r="E160" s="139"/>
      <c r="G160" s="139"/>
      <c r="J160" s="139"/>
      <c r="K160" s="106"/>
      <c r="L160" s="139"/>
      <c r="O160" s="139"/>
      <c r="Q160" s="139"/>
    </row>
    <row r="161" spans="2:17">
      <c r="B161" s="139"/>
      <c r="D161" s="139"/>
      <c r="E161" s="139"/>
      <c r="G161" s="139"/>
      <c r="J161" s="139"/>
      <c r="K161" s="106"/>
      <c r="L161" s="139"/>
      <c r="O161" s="139"/>
      <c r="Q161" s="139"/>
    </row>
    <row r="162" spans="2:17">
      <c r="B162" s="139"/>
      <c r="D162" s="139"/>
      <c r="E162" s="139"/>
      <c r="G162" s="139"/>
      <c r="J162" s="139"/>
      <c r="K162" s="106"/>
      <c r="L162" s="139"/>
      <c r="O162" s="139"/>
      <c r="Q162" s="139"/>
    </row>
    <row r="163" spans="2:17">
      <c r="B163" s="139"/>
      <c r="D163" s="139"/>
      <c r="E163" s="139"/>
      <c r="G163" s="139"/>
      <c r="J163" s="139"/>
      <c r="K163" s="106"/>
      <c r="L163" s="139"/>
      <c r="O163" s="139"/>
      <c r="Q163" s="139"/>
    </row>
    <row r="164" spans="2:17">
      <c r="B164" s="139"/>
      <c r="D164" s="139"/>
      <c r="E164" s="139"/>
      <c r="G164" s="139"/>
      <c r="J164" s="139"/>
      <c r="K164" s="106"/>
      <c r="L164" s="139"/>
      <c r="O164" s="139"/>
      <c r="Q164" s="139"/>
    </row>
    <row r="165" spans="2:17">
      <c r="B165" s="139"/>
      <c r="D165" s="139"/>
      <c r="E165" s="139"/>
      <c r="G165" s="139"/>
      <c r="J165" s="139"/>
      <c r="K165" s="106"/>
      <c r="L165" s="139"/>
      <c r="O165" s="139"/>
      <c r="Q165" s="139"/>
    </row>
    <row r="166" spans="2:17">
      <c r="B166" s="139"/>
      <c r="D166" s="139"/>
      <c r="E166" s="139"/>
      <c r="G166" s="139"/>
      <c r="J166" s="139"/>
      <c r="K166" s="106"/>
      <c r="L166" s="139"/>
      <c r="O166" s="139"/>
      <c r="Q166" s="139"/>
    </row>
    <row r="167" spans="2:17">
      <c r="B167" s="139"/>
      <c r="D167" s="139"/>
      <c r="E167" s="139"/>
      <c r="G167" s="139"/>
      <c r="J167" s="139"/>
      <c r="K167" s="106"/>
      <c r="L167" s="139"/>
      <c r="O167" s="139"/>
      <c r="Q167" s="139"/>
    </row>
    <row r="168" spans="2:17">
      <c r="B168" s="139"/>
      <c r="D168" s="139"/>
      <c r="E168" s="139"/>
      <c r="G168" s="139"/>
      <c r="J168" s="139"/>
      <c r="K168" s="106"/>
      <c r="L168" s="139"/>
      <c r="O168" s="139"/>
      <c r="Q168" s="139"/>
    </row>
    <row r="169" spans="2:17">
      <c r="B169" s="139"/>
      <c r="D169" s="139"/>
      <c r="E169" s="139"/>
      <c r="G169" s="139"/>
      <c r="J169" s="139"/>
      <c r="K169" s="106"/>
      <c r="L169" s="139"/>
      <c r="O169" s="139"/>
      <c r="Q169" s="139"/>
    </row>
    <row r="170" spans="2:17">
      <c r="B170" s="139"/>
      <c r="D170" s="139"/>
      <c r="E170" s="139"/>
      <c r="G170" s="139"/>
      <c r="J170" s="139"/>
      <c r="K170" s="106"/>
      <c r="L170" s="139"/>
      <c r="O170" s="139"/>
      <c r="Q170" s="139"/>
    </row>
    <row r="171" spans="2:17">
      <c r="B171" s="139"/>
      <c r="D171" s="139"/>
      <c r="E171" s="139"/>
      <c r="G171" s="139"/>
      <c r="J171" s="139"/>
      <c r="K171" s="106"/>
      <c r="L171" s="139"/>
      <c r="O171" s="139"/>
      <c r="Q171" s="139"/>
    </row>
    <row r="172" spans="2:17">
      <c r="B172" s="139"/>
      <c r="D172" s="139"/>
      <c r="E172" s="139"/>
      <c r="G172" s="139"/>
      <c r="J172" s="139"/>
      <c r="K172" s="106"/>
      <c r="L172" s="139"/>
      <c r="O172" s="139"/>
      <c r="Q172" s="139"/>
    </row>
    <row r="173" spans="2:17">
      <c r="B173" s="139"/>
      <c r="D173" s="139"/>
      <c r="E173" s="139"/>
      <c r="G173" s="139"/>
      <c r="J173" s="139"/>
      <c r="K173" s="106"/>
      <c r="L173" s="139"/>
      <c r="O173" s="139"/>
      <c r="Q173" s="139"/>
    </row>
    <row r="174" spans="2:17">
      <c r="B174" s="139"/>
      <c r="D174" s="139"/>
      <c r="E174" s="139"/>
      <c r="G174" s="139"/>
      <c r="J174" s="139"/>
      <c r="K174" s="106"/>
      <c r="L174" s="139"/>
      <c r="O174" s="139"/>
      <c r="Q174" s="139"/>
    </row>
    <row r="175" spans="2:17">
      <c r="B175" s="139"/>
      <c r="D175" s="139"/>
      <c r="E175" s="139"/>
      <c r="G175" s="139"/>
      <c r="J175" s="139"/>
      <c r="K175" s="106"/>
      <c r="L175" s="139"/>
      <c r="O175" s="139"/>
      <c r="Q175" s="139"/>
    </row>
    <row r="176" spans="2:17">
      <c r="B176" s="139"/>
      <c r="D176" s="139"/>
      <c r="E176" s="139"/>
      <c r="G176" s="139"/>
      <c r="J176" s="139"/>
      <c r="K176" s="106"/>
      <c r="L176" s="139"/>
      <c r="O176" s="139"/>
      <c r="Q176" s="139"/>
    </row>
    <row r="177" spans="2:17">
      <c r="B177" s="139"/>
      <c r="D177" s="139"/>
      <c r="E177" s="139"/>
      <c r="G177" s="139"/>
      <c r="J177" s="139"/>
      <c r="K177" s="106"/>
      <c r="L177" s="139"/>
      <c r="O177" s="139"/>
      <c r="Q177" s="139"/>
    </row>
    <row r="178" spans="2:17">
      <c r="B178" s="139"/>
      <c r="D178" s="139"/>
      <c r="E178" s="139"/>
      <c r="G178" s="139"/>
      <c r="J178" s="139"/>
      <c r="K178" s="106"/>
      <c r="L178" s="139"/>
      <c r="O178" s="139"/>
      <c r="Q178" s="139"/>
    </row>
    <row r="179" spans="2:17">
      <c r="B179" s="139"/>
      <c r="D179" s="139"/>
      <c r="E179" s="139"/>
      <c r="G179" s="139"/>
      <c r="J179" s="139"/>
      <c r="K179" s="106"/>
      <c r="L179" s="139"/>
      <c r="O179" s="139"/>
      <c r="Q179" s="139"/>
    </row>
    <row r="180" spans="2:17">
      <c r="B180" s="139"/>
      <c r="D180" s="139"/>
      <c r="E180" s="139"/>
      <c r="G180" s="139"/>
      <c r="J180" s="139"/>
      <c r="K180" s="106"/>
      <c r="L180" s="139"/>
      <c r="O180" s="139"/>
      <c r="Q180" s="139"/>
    </row>
    <row r="181" spans="2:17">
      <c r="B181" s="139"/>
      <c r="D181" s="139"/>
      <c r="E181" s="139"/>
      <c r="G181" s="139"/>
      <c r="J181" s="139"/>
      <c r="K181" s="106"/>
      <c r="L181" s="139"/>
      <c r="O181" s="139"/>
      <c r="Q181" s="139"/>
    </row>
    <row r="182" spans="2:17">
      <c r="B182" s="139"/>
      <c r="D182" s="139"/>
      <c r="E182" s="139"/>
      <c r="G182" s="139"/>
      <c r="J182" s="139"/>
      <c r="K182" s="106"/>
      <c r="L182" s="139"/>
      <c r="O182" s="139"/>
      <c r="Q182" s="139"/>
    </row>
    <row r="183" spans="2:17">
      <c r="B183" s="139"/>
      <c r="D183" s="139"/>
      <c r="E183" s="139"/>
      <c r="G183" s="139"/>
      <c r="J183" s="139"/>
      <c r="K183" s="106"/>
      <c r="L183" s="139"/>
      <c r="O183" s="139"/>
      <c r="Q183" s="139"/>
    </row>
    <row r="184" spans="2:17">
      <c r="B184" s="139"/>
      <c r="D184" s="139"/>
      <c r="E184" s="139"/>
      <c r="G184" s="139"/>
      <c r="J184" s="139"/>
      <c r="K184" s="106"/>
      <c r="L184" s="139"/>
      <c r="O184" s="139"/>
      <c r="Q184" s="139"/>
    </row>
    <row r="185" spans="2:17">
      <c r="B185" s="139"/>
      <c r="D185" s="139"/>
      <c r="E185" s="139"/>
      <c r="G185" s="139"/>
      <c r="J185" s="139"/>
      <c r="K185" s="106"/>
      <c r="L185" s="139"/>
      <c r="O185" s="139"/>
      <c r="Q185" s="139"/>
    </row>
    <row r="186" spans="2:17">
      <c r="B186" s="139"/>
      <c r="D186" s="139"/>
      <c r="E186" s="139"/>
      <c r="G186" s="139"/>
      <c r="J186" s="139"/>
      <c r="K186" s="106"/>
      <c r="L186" s="139"/>
      <c r="O186" s="139"/>
      <c r="Q186" s="139"/>
    </row>
    <row r="187" spans="2:17">
      <c r="B187" s="139"/>
      <c r="D187" s="139"/>
      <c r="E187" s="139"/>
      <c r="G187" s="139"/>
      <c r="J187" s="139"/>
      <c r="K187" s="106"/>
      <c r="L187" s="139"/>
      <c r="O187" s="139"/>
      <c r="Q187" s="139"/>
    </row>
    <row r="188" spans="2:17">
      <c r="B188" s="139"/>
      <c r="D188" s="139"/>
      <c r="E188" s="139"/>
      <c r="G188" s="139"/>
      <c r="J188" s="139"/>
      <c r="K188" s="106"/>
      <c r="L188" s="139"/>
      <c r="O188" s="139"/>
      <c r="Q188" s="139"/>
    </row>
    <row r="189" spans="2:17">
      <c r="B189" s="139"/>
      <c r="D189" s="139"/>
      <c r="E189" s="139"/>
      <c r="G189" s="139"/>
      <c r="J189" s="139"/>
      <c r="K189" s="106"/>
      <c r="L189" s="139"/>
      <c r="O189" s="139"/>
      <c r="Q189" s="139"/>
    </row>
    <row r="190" spans="2:17">
      <c r="B190" s="139"/>
      <c r="D190" s="139"/>
      <c r="E190" s="139"/>
      <c r="G190" s="139"/>
      <c r="J190" s="139"/>
      <c r="K190" s="106"/>
      <c r="L190" s="139"/>
      <c r="O190" s="139"/>
      <c r="Q190" s="139"/>
    </row>
    <row r="191" spans="2:17">
      <c r="B191" s="139"/>
      <c r="D191" s="139"/>
      <c r="E191" s="139"/>
      <c r="G191" s="139"/>
      <c r="J191" s="139"/>
      <c r="K191" s="106"/>
      <c r="L191" s="139"/>
      <c r="O191" s="139"/>
      <c r="Q191" s="139"/>
    </row>
    <row r="192" spans="2:17">
      <c r="B192" s="139"/>
      <c r="D192" s="139"/>
      <c r="E192" s="139"/>
      <c r="G192" s="139"/>
      <c r="J192" s="139"/>
      <c r="K192" s="106"/>
      <c r="L192" s="139"/>
      <c r="O192" s="139"/>
      <c r="Q192" s="139"/>
    </row>
    <row r="193" spans="2:17">
      <c r="B193" s="139"/>
      <c r="D193" s="139"/>
      <c r="E193" s="139"/>
      <c r="G193" s="139"/>
      <c r="J193" s="139"/>
      <c r="K193" s="106"/>
      <c r="L193" s="139"/>
      <c r="O193" s="139"/>
      <c r="Q193" s="139"/>
    </row>
    <row r="194" spans="2:17">
      <c r="B194" s="139"/>
      <c r="D194" s="139"/>
      <c r="E194" s="139"/>
      <c r="G194" s="139"/>
      <c r="J194" s="139"/>
      <c r="K194" s="106"/>
      <c r="L194" s="139"/>
      <c r="O194" s="139"/>
      <c r="Q194" s="139"/>
    </row>
    <row r="195" spans="2:17">
      <c r="B195" s="139"/>
      <c r="D195" s="139"/>
      <c r="E195" s="139"/>
      <c r="G195" s="139"/>
      <c r="J195" s="139"/>
      <c r="K195" s="106"/>
      <c r="L195" s="139"/>
      <c r="O195" s="139"/>
      <c r="Q195" s="139"/>
    </row>
    <row r="196" spans="2:17">
      <c r="B196" s="139"/>
      <c r="D196" s="139"/>
      <c r="E196" s="139"/>
      <c r="G196" s="139"/>
      <c r="J196" s="139"/>
      <c r="K196" s="106"/>
      <c r="L196" s="139"/>
      <c r="O196" s="139"/>
      <c r="Q196" s="139"/>
    </row>
    <row r="197" spans="2:17">
      <c r="B197" s="139"/>
      <c r="D197" s="139"/>
      <c r="E197" s="139"/>
      <c r="G197" s="139"/>
      <c r="J197" s="139"/>
      <c r="K197" s="106"/>
      <c r="L197" s="139"/>
      <c r="O197" s="139"/>
      <c r="Q197" s="139"/>
    </row>
    <row r="198" spans="2:17">
      <c r="B198" s="139"/>
      <c r="D198" s="139"/>
      <c r="E198" s="139"/>
      <c r="G198" s="139"/>
      <c r="J198" s="139"/>
      <c r="K198" s="106"/>
      <c r="L198" s="139"/>
      <c r="O198" s="139"/>
      <c r="Q198" s="139"/>
    </row>
    <row r="199" spans="2:17">
      <c r="B199" s="139"/>
      <c r="D199" s="139"/>
      <c r="E199" s="139"/>
      <c r="G199" s="139"/>
      <c r="J199" s="139"/>
      <c r="K199" s="106"/>
      <c r="L199" s="139"/>
      <c r="O199" s="139"/>
      <c r="Q199" s="139"/>
    </row>
    <row r="200" spans="2:17">
      <c r="B200" s="139"/>
      <c r="D200" s="139"/>
      <c r="E200" s="139"/>
      <c r="G200" s="139"/>
      <c r="J200" s="139"/>
      <c r="K200" s="106"/>
      <c r="L200" s="139"/>
      <c r="O200" s="139"/>
      <c r="Q200" s="139"/>
    </row>
    <row r="201" spans="2:17">
      <c r="B201" s="139"/>
      <c r="D201" s="139"/>
      <c r="E201" s="139"/>
      <c r="G201" s="139"/>
      <c r="J201" s="139"/>
      <c r="K201" s="106"/>
      <c r="L201" s="139"/>
      <c r="O201" s="139"/>
      <c r="Q201" s="139"/>
    </row>
    <row r="202" spans="2:17">
      <c r="B202" s="139"/>
      <c r="D202" s="139"/>
      <c r="E202" s="139"/>
      <c r="G202" s="139"/>
      <c r="J202" s="139"/>
      <c r="K202" s="106"/>
      <c r="L202" s="139"/>
      <c r="O202" s="139"/>
      <c r="Q202" s="139"/>
    </row>
    <row r="203" spans="2:17">
      <c r="B203" s="139"/>
      <c r="D203" s="139"/>
      <c r="E203" s="139"/>
      <c r="G203" s="139"/>
      <c r="J203" s="139"/>
      <c r="K203" s="106"/>
      <c r="L203" s="139"/>
      <c r="O203" s="139"/>
      <c r="Q203" s="139"/>
    </row>
    <row r="204" spans="2:17">
      <c r="B204" s="139"/>
      <c r="D204" s="139"/>
      <c r="E204" s="139"/>
      <c r="G204" s="139"/>
      <c r="J204" s="139"/>
      <c r="K204" s="106"/>
      <c r="L204" s="139"/>
      <c r="O204" s="139"/>
      <c r="Q204" s="139"/>
    </row>
    <row r="205" spans="2:17">
      <c r="B205" s="139"/>
      <c r="D205" s="139"/>
      <c r="E205" s="139"/>
      <c r="G205" s="139"/>
      <c r="J205" s="139"/>
      <c r="K205" s="106"/>
      <c r="L205" s="139"/>
      <c r="O205" s="139"/>
      <c r="Q205" s="139"/>
    </row>
    <row r="206" spans="2:17">
      <c r="B206" s="139"/>
      <c r="D206" s="139"/>
      <c r="E206" s="139"/>
      <c r="G206" s="139"/>
      <c r="J206" s="139"/>
      <c r="K206" s="106"/>
      <c r="L206" s="139"/>
      <c r="O206" s="139"/>
      <c r="Q206" s="139"/>
    </row>
    <row r="207" spans="2:17">
      <c r="B207" s="139"/>
      <c r="D207" s="139"/>
      <c r="E207" s="139"/>
      <c r="G207" s="139"/>
      <c r="J207" s="139"/>
      <c r="K207" s="106"/>
      <c r="L207" s="139"/>
      <c r="O207" s="139"/>
      <c r="Q207" s="139"/>
    </row>
    <row r="208" spans="2:17">
      <c r="B208" s="139"/>
      <c r="D208" s="139"/>
      <c r="E208" s="139"/>
      <c r="G208" s="139"/>
      <c r="J208" s="139"/>
      <c r="K208" s="106"/>
      <c r="L208" s="139"/>
      <c r="O208" s="139"/>
      <c r="Q208" s="139"/>
    </row>
    <row r="209" spans="2:17">
      <c r="B209" s="139"/>
      <c r="D209" s="139"/>
      <c r="E209" s="139"/>
      <c r="G209" s="139"/>
      <c r="J209" s="139"/>
      <c r="K209" s="106"/>
      <c r="L209" s="139"/>
      <c r="O209" s="139"/>
      <c r="Q209" s="139"/>
    </row>
    <row r="210" spans="2:17">
      <c r="B210" s="139"/>
      <c r="D210" s="139"/>
      <c r="E210" s="139"/>
      <c r="G210" s="139"/>
      <c r="J210" s="139"/>
      <c r="K210" s="106"/>
      <c r="L210" s="139"/>
      <c r="O210" s="139"/>
      <c r="Q210" s="139"/>
    </row>
    <row r="211" spans="2:17">
      <c r="B211" s="139"/>
      <c r="D211" s="139"/>
      <c r="E211" s="139"/>
      <c r="G211" s="139"/>
      <c r="J211" s="139"/>
      <c r="K211" s="106"/>
      <c r="L211" s="139"/>
      <c r="O211" s="139"/>
      <c r="Q211" s="139"/>
    </row>
    <row r="212" spans="2:17">
      <c r="B212" s="139"/>
      <c r="D212" s="139"/>
      <c r="E212" s="139"/>
      <c r="G212" s="139"/>
      <c r="J212" s="139"/>
      <c r="K212" s="106"/>
      <c r="L212" s="139"/>
      <c r="O212" s="139"/>
      <c r="Q212" s="139"/>
    </row>
    <row r="213" spans="2:17">
      <c r="B213" s="139"/>
      <c r="D213" s="139"/>
      <c r="E213" s="139"/>
      <c r="G213" s="139"/>
      <c r="J213" s="139"/>
      <c r="K213" s="106"/>
      <c r="L213" s="139"/>
      <c r="O213" s="139"/>
      <c r="Q213" s="139"/>
    </row>
    <row r="214" spans="2:17">
      <c r="B214" s="139"/>
      <c r="D214" s="139"/>
      <c r="E214" s="139"/>
      <c r="G214" s="139"/>
      <c r="J214" s="139"/>
      <c r="K214" s="106"/>
      <c r="L214" s="139"/>
      <c r="O214" s="139"/>
      <c r="Q214" s="139"/>
    </row>
    <row r="215" spans="2:17">
      <c r="B215" s="139"/>
      <c r="D215" s="139"/>
      <c r="E215" s="139"/>
      <c r="G215" s="139"/>
      <c r="J215" s="139"/>
      <c r="K215" s="106"/>
      <c r="L215" s="139"/>
      <c r="O215" s="139"/>
      <c r="Q215" s="139"/>
    </row>
    <row r="216" spans="2:17">
      <c r="B216" s="139"/>
      <c r="D216" s="139"/>
      <c r="E216" s="139"/>
      <c r="G216" s="139"/>
      <c r="J216" s="139"/>
      <c r="K216" s="106"/>
      <c r="L216" s="139"/>
      <c r="O216" s="139"/>
      <c r="Q216" s="139"/>
    </row>
    <row r="217" spans="2:17">
      <c r="B217" s="139"/>
      <c r="D217" s="139"/>
      <c r="E217" s="139"/>
      <c r="G217" s="139"/>
      <c r="J217" s="139"/>
      <c r="K217" s="106"/>
      <c r="L217" s="139"/>
      <c r="O217" s="139"/>
      <c r="Q217" s="139"/>
    </row>
    <row r="218" spans="2:17">
      <c r="B218" s="139"/>
      <c r="D218" s="139"/>
      <c r="E218" s="139"/>
      <c r="G218" s="139"/>
      <c r="J218" s="139"/>
      <c r="K218" s="106"/>
      <c r="L218" s="139"/>
      <c r="O218" s="139"/>
      <c r="Q218" s="139"/>
    </row>
    <row r="219" spans="2:17">
      <c r="B219" s="139"/>
      <c r="D219" s="139"/>
      <c r="E219" s="139"/>
      <c r="G219" s="139"/>
      <c r="J219" s="139"/>
      <c r="K219" s="106"/>
      <c r="L219" s="139"/>
      <c r="O219" s="139"/>
      <c r="Q219" s="139"/>
    </row>
    <row r="220" spans="2:17">
      <c r="B220" s="139"/>
      <c r="D220" s="139"/>
      <c r="E220" s="139"/>
      <c r="G220" s="139"/>
      <c r="J220" s="139"/>
      <c r="K220" s="106"/>
      <c r="L220" s="139"/>
      <c r="O220" s="139"/>
      <c r="Q220" s="139"/>
    </row>
    <row r="221" spans="2:17">
      <c r="B221" s="139"/>
      <c r="D221" s="139"/>
      <c r="E221" s="139"/>
      <c r="G221" s="139"/>
      <c r="J221" s="139"/>
      <c r="K221" s="106"/>
      <c r="L221" s="139"/>
      <c r="O221" s="139"/>
      <c r="Q221" s="139"/>
    </row>
    <row r="222" spans="2:17">
      <c r="B222" s="139"/>
      <c r="D222" s="139"/>
      <c r="E222" s="139"/>
      <c r="G222" s="139"/>
      <c r="J222" s="139"/>
      <c r="K222" s="106"/>
      <c r="L222" s="139"/>
      <c r="O222" s="139"/>
      <c r="Q222" s="139"/>
    </row>
    <row r="223" spans="2:17">
      <c r="B223" s="139"/>
      <c r="D223" s="139"/>
      <c r="E223" s="139"/>
      <c r="G223" s="139"/>
      <c r="J223" s="139"/>
      <c r="K223" s="106"/>
      <c r="L223" s="139"/>
      <c r="O223" s="139"/>
      <c r="Q223" s="139"/>
    </row>
    <row r="224" spans="2:17">
      <c r="B224" s="139"/>
      <c r="D224" s="139"/>
      <c r="E224" s="139"/>
      <c r="G224" s="139"/>
      <c r="J224" s="139"/>
      <c r="K224" s="106"/>
      <c r="L224" s="139"/>
      <c r="O224" s="139"/>
      <c r="Q224" s="139"/>
    </row>
    <row r="225" spans="2:17">
      <c r="B225" s="139"/>
      <c r="D225" s="139"/>
      <c r="E225" s="139"/>
      <c r="G225" s="139"/>
      <c r="J225" s="139"/>
      <c r="K225" s="106"/>
      <c r="L225" s="139"/>
      <c r="O225" s="139"/>
      <c r="Q225" s="139"/>
    </row>
    <row r="226" spans="2:17">
      <c r="B226" s="139"/>
      <c r="D226" s="139"/>
      <c r="E226" s="139"/>
      <c r="G226" s="139"/>
      <c r="J226" s="139"/>
      <c r="K226" s="106"/>
      <c r="L226" s="139"/>
      <c r="O226" s="139"/>
      <c r="Q226" s="139"/>
    </row>
    <row r="227" spans="2:17">
      <c r="B227" s="139"/>
      <c r="D227" s="139"/>
      <c r="E227" s="139"/>
      <c r="G227" s="139"/>
      <c r="J227" s="139"/>
      <c r="K227" s="106"/>
      <c r="L227" s="139"/>
      <c r="O227" s="139"/>
      <c r="Q227" s="139"/>
    </row>
    <row r="228" spans="2:17">
      <c r="B228" s="139"/>
      <c r="D228" s="139"/>
      <c r="E228" s="139"/>
      <c r="G228" s="139"/>
      <c r="J228" s="139"/>
      <c r="K228" s="106"/>
      <c r="L228" s="139"/>
      <c r="O228" s="139"/>
      <c r="Q228" s="139"/>
    </row>
    <row r="229" spans="2:17">
      <c r="B229" s="139"/>
      <c r="D229" s="139"/>
      <c r="E229" s="139"/>
      <c r="G229" s="139"/>
      <c r="J229" s="139"/>
      <c r="K229" s="106"/>
      <c r="L229" s="139"/>
      <c r="O229" s="139"/>
      <c r="Q229" s="139"/>
    </row>
    <row r="230" spans="2:17">
      <c r="B230" s="139"/>
      <c r="D230" s="139"/>
      <c r="E230" s="139"/>
      <c r="G230" s="139"/>
      <c r="J230" s="139"/>
      <c r="K230" s="106"/>
      <c r="L230" s="139"/>
      <c r="O230" s="139"/>
      <c r="Q230" s="139"/>
    </row>
    <row r="231" spans="2:17">
      <c r="B231" s="139"/>
      <c r="D231" s="139"/>
      <c r="E231" s="139"/>
      <c r="G231" s="139"/>
      <c r="J231" s="139"/>
      <c r="K231" s="106"/>
      <c r="L231" s="139"/>
      <c r="O231" s="139"/>
      <c r="Q231" s="139"/>
    </row>
    <row r="232" spans="2:17">
      <c r="B232" s="139"/>
      <c r="D232" s="139"/>
      <c r="E232" s="139"/>
      <c r="G232" s="139"/>
      <c r="J232" s="139"/>
      <c r="K232" s="106"/>
      <c r="L232" s="139"/>
      <c r="O232" s="139"/>
      <c r="Q232" s="139"/>
    </row>
    <row r="233" spans="2:17">
      <c r="B233" s="139"/>
      <c r="D233" s="139"/>
      <c r="E233" s="139"/>
      <c r="G233" s="139"/>
      <c r="J233" s="139"/>
      <c r="K233" s="106"/>
      <c r="L233" s="139"/>
      <c r="O233" s="139"/>
      <c r="Q233" s="139"/>
    </row>
    <row r="234" spans="2:17">
      <c r="B234" s="139"/>
      <c r="D234" s="139"/>
      <c r="E234" s="139"/>
      <c r="G234" s="139"/>
      <c r="J234" s="139"/>
      <c r="K234" s="106"/>
      <c r="L234" s="139"/>
      <c r="O234" s="139"/>
      <c r="Q234" s="139"/>
    </row>
    <row r="235" spans="2:17">
      <c r="B235" s="139"/>
      <c r="D235" s="139"/>
      <c r="E235" s="139"/>
      <c r="G235" s="139"/>
      <c r="J235" s="139"/>
      <c r="K235" s="106"/>
      <c r="L235" s="139"/>
      <c r="O235" s="139"/>
      <c r="Q235" s="139"/>
    </row>
    <row r="236" spans="2:17">
      <c r="B236" s="139"/>
      <c r="D236" s="139"/>
      <c r="E236" s="139"/>
      <c r="G236" s="139"/>
      <c r="J236" s="139"/>
      <c r="K236" s="106"/>
      <c r="L236" s="139"/>
      <c r="O236" s="139"/>
      <c r="Q236" s="139"/>
    </row>
    <row r="237" spans="2:17">
      <c r="B237" s="139"/>
      <c r="D237" s="139"/>
      <c r="E237" s="139"/>
      <c r="G237" s="139"/>
      <c r="J237" s="139"/>
      <c r="K237" s="106"/>
      <c r="L237" s="139"/>
      <c r="O237" s="139"/>
      <c r="Q237" s="139"/>
    </row>
    <row r="238" spans="2:17">
      <c r="B238" s="139"/>
      <c r="D238" s="139"/>
      <c r="E238" s="139"/>
      <c r="G238" s="139"/>
      <c r="J238" s="139"/>
      <c r="K238" s="106"/>
      <c r="L238" s="139"/>
      <c r="O238" s="139"/>
      <c r="Q238" s="139"/>
    </row>
    <row r="239" spans="2:17">
      <c r="B239" s="139"/>
      <c r="D239" s="139"/>
      <c r="E239" s="139"/>
      <c r="G239" s="139"/>
      <c r="J239" s="139"/>
      <c r="K239" s="106"/>
      <c r="L239" s="139"/>
      <c r="O239" s="139"/>
      <c r="Q239" s="139"/>
    </row>
    <row r="240" spans="2:17">
      <c r="B240" s="139"/>
      <c r="D240" s="139"/>
      <c r="E240" s="139"/>
      <c r="G240" s="139"/>
      <c r="J240" s="139"/>
      <c r="K240" s="106"/>
      <c r="L240" s="139"/>
      <c r="O240" s="139"/>
      <c r="Q240" s="139"/>
    </row>
    <row r="241" spans="2:17">
      <c r="B241" s="139"/>
      <c r="D241" s="139"/>
      <c r="E241" s="139"/>
      <c r="G241" s="139"/>
      <c r="J241" s="139"/>
      <c r="K241" s="106"/>
      <c r="L241" s="139"/>
      <c r="O241" s="139"/>
      <c r="Q241" s="139"/>
    </row>
    <row r="242" spans="2:17">
      <c r="B242" s="139"/>
      <c r="D242" s="139"/>
      <c r="E242" s="139"/>
      <c r="G242" s="139"/>
      <c r="J242" s="139"/>
      <c r="K242" s="106"/>
      <c r="L242" s="139"/>
      <c r="O242" s="139"/>
      <c r="Q242" s="139"/>
    </row>
    <row r="243" spans="2:17">
      <c r="B243" s="139"/>
      <c r="D243" s="139"/>
      <c r="E243" s="139"/>
      <c r="G243" s="139"/>
      <c r="J243" s="139"/>
      <c r="K243" s="106"/>
      <c r="L243" s="139"/>
      <c r="O243" s="139"/>
      <c r="Q243" s="139"/>
    </row>
    <row r="244" spans="2:17">
      <c r="B244" s="139"/>
      <c r="D244" s="139"/>
      <c r="E244" s="139"/>
      <c r="G244" s="139"/>
      <c r="J244" s="139"/>
      <c r="K244" s="106"/>
      <c r="L244" s="139"/>
      <c r="O244" s="139"/>
      <c r="Q244" s="139"/>
    </row>
    <row r="245" spans="2:17">
      <c r="B245" s="139"/>
      <c r="D245" s="139"/>
      <c r="E245" s="139"/>
      <c r="G245" s="139"/>
      <c r="J245" s="139"/>
      <c r="K245" s="106"/>
      <c r="L245" s="139"/>
      <c r="O245" s="139"/>
      <c r="Q245" s="139"/>
    </row>
    <row r="246" spans="2:17">
      <c r="B246" s="139"/>
      <c r="D246" s="139"/>
      <c r="E246" s="139"/>
      <c r="G246" s="139"/>
      <c r="J246" s="139"/>
      <c r="K246" s="106"/>
      <c r="L246" s="139"/>
      <c r="O246" s="139"/>
      <c r="Q246" s="139"/>
    </row>
    <row r="247" spans="2:17">
      <c r="B247" s="139"/>
      <c r="D247" s="139"/>
      <c r="E247" s="139"/>
      <c r="G247" s="139"/>
      <c r="J247" s="139"/>
      <c r="K247" s="106"/>
      <c r="L247" s="139"/>
      <c r="O247" s="139"/>
      <c r="Q247" s="139"/>
    </row>
    <row r="248" spans="2:17">
      <c r="B248" s="139"/>
      <c r="D248" s="139"/>
      <c r="E248" s="139"/>
      <c r="G248" s="139"/>
      <c r="J248" s="139"/>
      <c r="K248" s="106"/>
      <c r="L248" s="139"/>
      <c r="O248" s="139"/>
      <c r="Q248" s="139"/>
    </row>
    <row r="249" spans="2:17">
      <c r="B249" s="139"/>
      <c r="D249" s="139"/>
      <c r="E249" s="139"/>
      <c r="G249" s="139"/>
      <c r="J249" s="139"/>
      <c r="K249" s="106"/>
      <c r="L249" s="139"/>
      <c r="O249" s="139"/>
      <c r="Q249" s="139"/>
    </row>
    <row r="250" spans="2:17">
      <c r="B250" s="139"/>
      <c r="D250" s="139"/>
      <c r="E250" s="139"/>
      <c r="G250" s="139"/>
      <c r="J250" s="139"/>
      <c r="K250" s="106"/>
      <c r="L250" s="139"/>
      <c r="O250" s="139"/>
      <c r="Q250" s="139"/>
    </row>
    <row r="251" spans="2:17">
      <c r="B251" s="139"/>
      <c r="D251" s="139"/>
      <c r="E251" s="139"/>
      <c r="G251" s="139"/>
      <c r="J251" s="139"/>
      <c r="K251" s="106"/>
      <c r="L251" s="139"/>
      <c r="O251" s="139"/>
      <c r="Q251" s="139"/>
    </row>
    <row r="252" spans="2:17">
      <c r="B252" s="139"/>
      <c r="D252" s="139"/>
      <c r="E252" s="139"/>
      <c r="G252" s="139"/>
      <c r="J252" s="139"/>
      <c r="K252" s="106"/>
      <c r="L252" s="139"/>
      <c r="O252" s="139"/>
      <c r="Q252" s="139"/>
    </row>
    <row r="253" spans="2:17">
      <c r="B253" s="139"/>
      <c r="D253" s="139"/>
      <c r="E253" s="139"/>
      <c r="G253" s="139"/>
      <c r="J253" s="139"/>
      <c r="K253" s="106"/>
      <c r="L253" s="139"/>
      <c r="O253" s="139"/>
      <c r="Q253" s="139"/>
    </row>
    <row r="254" spans="2:17">
      <c r="B254" s="139"/>
      <c r="D254" s="139"/>
      <c r="E254" s="139"/>
      <c r="G254" s="139"/>
      <c r="J254" s="139"/>
      <c r="K254" s="106"/>
      <c r="L254" s="139"/>
      <c r="O254" s="139"/>
      <c r="Q254" s="139"/>
    </row>
    <row r="255" spans="2:17">
      <c r="B255" s="139"/>
      <c r="D255" s="139"/>
      <c r="E255" s="139"/>
      <c r="G255" s="139"/>
      <c r="J255" s="139"/>
      <c r="K255" s="106"/>
      <c r="L255" s="139"/>
      <c r="O255" s="139"/>
      <c r="Q255" s="139"/>
    </row>
    <row r="256" spans="2:17">
      <c r="B256" s="139"/>
      <c r="D256" s="139"/>
      <c r="E256" s="139"/>
      <c r="G256" s="139"/>
      <c r="J256" s="139"/>
      <c r="K256" s="106"/>
      <c r="L256" s="139"/>
      <c r="O256" s="139"/>
      <c r="Q256" s="139"/>
    </row>
    <row r="257" spans="2:17">
      <c r="B257" s="139"/>
      <c r="D257" s="139"/>
      <c r="E257" s="139"/>
      <c r="G257" s="139"/>
      <c r="J257" s="139"/>
      <c r="K257" s="106"/>
      <c r="L257" s="139"/>
      <c r="O257" s="139"/>
      <c r="Q257" s="139"/>
    </row>
    <row r="258" spans="2:17">
      <c r="B258" s="139"/>
      <c r="D258" s="139"/>
      <c r="E258" s="139"/>
      <c r="G258" s="139"/>
      <c r="J258" s="139"/>
      <c r="K258" s="106"/>
      <c r="L258" s="139"/>
      <c r="O258" s="139"/>
      <c r="Q258" s="139"/>
    </row>
    <row r="259" spans="2:17">
      <c r="B259" s="139"/>
      <c r="D259" s="139"/>
      <c r="E259" s="139"/>
      <c r="G259" s="139"/>
      <c r="J259" s="139"/>
      <c r="K259" s="106"/>
      <c r="L259" s="139"/>
      <c r="O259" s="139"/>
      <c r="Q259" s="139"/>
    </row>
    <row r="260" spans="2:17">
      <c r="B260" s="139"/>
      <c r="D260" s="139"/>
      <c r="E260" s="139"/>
      <c r="G260" s="139"/>
      <c r="J260" s="139"/>
      <c r="K260" s="106"/>
      <c r="L260" s="139"/>
      <c r="O260" s="139"/>
      <c r="Q260" s="139"/>
    </row>
    <row r="261" spans="2:17">
      <c r="B261" s="139"/>
      <c r="D261" s="139"/>
      <c r="E261" s="139"/>
      <c r="G261" s="139"/>
      <c r="J261" s="139"/>
      <c r="K261" s="106"/>
      <c r="L261" s="139"/>
      <c r="O261" s="139"/>
      <c r="Q261" s="139"/>
    </row>
    <row r="262" spans="2:17">
      <c r="B262" s="139"/>
      <c r="D262" s="139"/>
      <c r="E262" s="139"/>
      <c r="G262" s="139"/>
      <c r="J262" s="139"/>
      <c r="K262" s="106"/>
      <c r="L262" s="139"/>
      <c r="O262" s="139"/>
      <c r="Q262" s="139"/>
    </row>
    <row r="263" spans="2:17">
      <c r="B263" s="139"/>
      <c r="D263" s="139"/>
      <c r="E263" s="139"/>
      <c r="G263" s="139"/>
      <c r="J263" s="139"/>
      <c r="K263" s="106"/>
      <c r="L263" s="139"/>
      <c r="O263" s="139"/>
      <c r="Q263" s="139"/>
    </row>
    <row r="264" spans="2:17">
      <c r="B264" s="139"/>
      <c r="D264" s="139"/>
      <c r="E264" s="139"/>
      <c r="G264" s="139"/>
      <c r="J264" s="139"/>
      <c r="K264" s="106"/>
      <c r="L264" s="139"/>
      <c r="O264" s="139"/>
      <c r="Q264" s="139"/>
    </row>
    <row r="265" spans="2:17">
      <c r="B265" s="139"/>
      <c r="D265" s="139"/>
      <c r="E265" s="139"/>
      <c r="G265" s="139"/>
      <c r="J265" s="139"/>
      <c r="K265" s="106"/>
      <c r="L265" s="139"/>
      <c r="O265" s="139"/>
      <c r="Q265" s="139"/>
    </row>
    <row r="266" spans="2:17">
      <c r="B266" s="139"/>
      <c r="D266" s="139"/>
      <c r="E266" s="139"/>
      <c r="G266" s="139"/>
      <c r="J266" s="139"/>
      <c r="K266" s="106"/>
      <c r="L266" s="139"/>
      <c r="O266" s="139"/>
      <c r="Q266" s="139"/>
    </row>
    <row r="267" spans="2:17">
      <c r="B267" s="139"/>
      <c r="D267" s="139"/>
      <c r="E267" s="139"/>
      <c r="G267" s="139"/>
      <c r="J267" s="139"/>
      <c r="K267" s="106"/>
      <c r="L267" s="139"/>
      <c r="O267" s="139"/>
      <c r="Q267" s="139"/>
    </row>
    <row r="268" spans="2:17">
      <c r="B268" s="139"/>
      <c r="D268" s="139"/>
      <c r="E268" s="139"/>
      <c r="G268" s="139"/>
      <c r="J268" s="139"/>
      <c r="K268" s="106"/>
      <c r="L268" s="139"/>
      <c r="O268" s="139"/>
      <c r="Q268" s="139"/>
    </row>
    <row r="269" spans="2:17">
      <c r="B269" s="139"/>
      <c r="D269" s="139"/>
      <c r="E269" s="139"/>
      <c r="G269" s="139"/>
      <c r="J269" s="139"/>
      <c r="K269" s="106"/>
      <c r="L269" s="139"/>
      <c r="O269" s="139"/>
      <c r="Q269" s="139"/>
    </row>
    <row r="270" spans="2:17">
      <c r="B270" s="139"/>
      <c r="D270" s="139"/>
      <c r="E270" s="139"/>
      <c r="G270" s="139"/>
      <c r="J270" s="139"/>
      <c r="K270" s="106"/>
      <c r="L270" s="139"/>
      <c r="O270" s="139"/>
      <c r="Q270" s="139"/>
    </row>
    <row r="271" spans="2:17">
      <c r="B271" s="139"/>
      <c r="D271" s="139"/>
      <c r="E271" s="139"/>
      <c r="G271" s="139"/>
      <c r="J271" s="139"/>
      <c r="K271" s="106"/>
      <c r="L271" s="139"/>
      <c r="O271" s="139"/>
      <c r="Q271" s="139"/>
    </row>
    <row r="272" spans="2:17">
      <c r="B272" s="139"/>
      <c r="D272" s="139"/>
      <c r="E272" s="139"/>
      <c r="G272" s="139"/>
      <c r="J272" s="139"/>
      <c r="K272" s="106"/>
      <c r="L272" s="139"/>
      <c r="O272" s="139"/>
      <c r="Q272" s="139"/>
    </row>
    <row r="273" spans="2:17">
      <c r="B273" s="139"/>
      <c r="D273" s="139"/>
      <c r="E273" s="139"/>
      <c r="G273" s="139"/>
      <c r="J273" s="139"/>
      <c r="K273" s="106"/>
      <c r="L273" s="139"/>
      <c r="O273" s="139"/>
      <c r="Q273" s="139"/>
    </row>
    <row r="274" spans="2:17">
      <c r="B274" s="139"/>
      <c r="D274" s="139"/>
      <c r="E274" s="139"/>
      <c r="G274" s="139"/>
      <c r="J274" s="139"/>
      <c r="K274" s="106"/>
      <c r="L274" s="139"/>
      <c r="O274" s="139"/>
      <c r="Q274" s="139"/>
    </row>
    <row r="275" spans="2:17">
      <c r="B275" s="139"/>
      <c r="D275" s="139"/>
      <c r="E275" s="139"/>
      <c r="G275" s="139"/>
      <c r="J275" s="139"/>
      <c r="K275" s="106"/>
      <c r="L275" s="139"/>
      <c r="O275" s="139"/>
      <c r="Q275" s="139"/>
    </row>
    <row r="276" spans="2:17">
      <c r="B276" s="139"/>
      <c r="D276" s="139"/>
      <c r="E276" s="139"/>
      <c r="G276" s="139"/>
      <c r="J276" s="139"/>
      <c r="K276" s="106"/>
      <c r="L276" s="139"/>
      <c r="O276" s="139"/>
      <c r="Q276" s="139"/>
    </row>
    <row r="277" spans="2:17">
      <c r="B277" s="139"/>
      <c r="D277" s="139"/>
      <c r="E277" s="139"/>
      <c r="G277" s="139"/>
      <c r="J277" s="139"/>
      <c r="K277" s="106"/>
      <c r="L277" s="139"/>
      <c r="O277" s="139"/>
      <c r="Q277" s="139"/>
    </row>
    <row r="278" spans="2:17">
      <c r="B278" s="139"/>
      <c r="D278" s="139"/>
      <c r="E278" s="139"/>
      <c r="G278" s="139"/>
      <c r="J278" s="139"/>
      <c r="K278" s="106"/>
      <c r="L278" s="139"/>
      <c r="O278" s="139"/>
      <c r="Q278" s="139"/>
    </row>
    <row r="279" spans="2:17">
      <c r="B279" s="139"/>
      <c r="D279" s="139"/>
      <c r="E279" s="139"/>
      <c r="G279" s="139"/>
      <c r="J279" s="139"/>
      <c r="K279" s="106"/>
      <c r="L279" s="139"/>
      <c r="O279" s="139"/>
      <c r="Q279" s="139"/>
    </row>
    <row r="280" spans="2:17">
      <c r="B280" s="139"/>
      <c r="D280" s="139"/>
      <c r="E280" s="139"/>
      <c r="G280" s="139"/>
      <c r="J280" s="139"/>
      <c r="K280" s="106"/>
      <c r="L280" s="139"/>
      <c r="O280" s="139"/>
      <c r="Q280" s="139"/>
    </row>
    <row r="281" spans="2:17">
      <c r="B281" s="139"/>
      <c r="D281" s="139"/>
      <c r="E281" s="139"/>
      <c r="G281" s="139"/>
      <c r="J281" s="139"/>
      <c r="K281" s="106"/>
      <c r="L281" s="139"/>
      <c r="O281" s="139"/>
      <c r="Q281" s="139"/>
    </row>
    <row r="282" spans="2:17">
      <c r="B282" s="139"/>
      <c r="D282" s="139"/>
      <c r="E282" s="139"/>
      <c r="G282" s="139"/>
      <c r="J282" s="139"/>
      <c r="K282" s="106"/>
      <c r="L282" s="139"/>
      <c r="O282" s="139"/>
      <c r="Q282" s="139"/>
    </row>
    <row r="283" spans="2:17">
      <c r="B283" s="139"/>
      <c r="D283" s="139"/>
      <c r="E283" s="139"/>
      <c r="G283" s="139"/>
      <c r="J283" s="139"/>
      <c r="K283" s="106"/>
      <c r="L283" s="139"/>
      <c r="O283" s="139"/>
      <c r="Q283" s="139"/>
    </row>
    <row r="284" spans="2:17">
      <c r="B284" s="139"/>
      <c r="D284" s="139"/>
      <c r="E284" s="139"/>
      <c r="G284" s="139"/>
      <c r="J284" s="139"/>
      <c r="K284" s="106"/>
      <c r="L284" s="139"/>
      <c r="O284" s="139"/>
      <c r="Q284" s="139"/>
    </row>
    <row r="285" spans="2:17">
      <c r="B285" s="139"/>
      <c r="D285" s="139"/>
      <c r="E285" s="139"/>
      <c r="G285" s="139"/>
      <c r="J285" s="139"/>
      <c r="K285" s="106"/>
      <c r="L285" s="139"/>
      <c r="O285" s="139"/>
      <c r="Q285" s="139"/>
    </row>
    <row r="286" spans="2:17">
      <c r="B286" s="139"/>
      <c r="D286" s="139"/>
      <c r="E286" s="139"/>
      <c r="G286" s="139"/>
      <c r="J286" s="139"/>
      <c r="K286" s="106"/>
      <c r="L286" s="139"/>
      <c r="O286" s="139"/>
      <c r="Q286" s="139"/>
    </row>
    <row r="287" spans="2:17">
      <c r="B287" s="139"/>
      <c r="D287" s="139"/>
      <c r="E287" s="139"/>
      <c r="G287" s="139"/>
      <c r="J287" s="139"/>
      <c r="K287" s="106"/>
      <c r="L287" s="139"/>
      <c r="O287" s="139"/>
      <c r="Q287" s="139"/>
    </row>
    <row r="288" spans="2:17">
      <c r="B288" s="139"/>
      <c r="D288" s="139"/>
      <c r="E288" s="139"/>
      <c r="G288" s="139"/>
      <c r="J288" s="139"/>
      <c r="K288" s="106"/>
      <c r="L288" s="139"/>
      <c r="O288" s="139"/>
      <c r="Q288" s="139"/>
    </row>
    <row r="289" spans="2:17">
      <c r="B289" s="139"/>
      <c r="D289" s="139"/>
      <c r="E289" s="139"/>
      <c r="G289" s="139"/>
      <c r="J289" s="139"/>
      <c r="K289" s="106"/>
      <c r="L289" s="139"/>
      <c r="O289" s="139"/>
      <c r="Q289" s="139"/>
    </row>
    <row r="290" spans="2:17">
      <c r="B290" s="139"/>
      <c r="D290" s="139"/>
      <c r="E290" s="139"/>
      <c r="G290" s="139"/>
      <c r="J290" s="139"/>
      <c r="K290" s="106"/>
      <c r="L290" s="139"/>
      <c r="O290" s="139"/>
      <c r="Q290" s="139"/>
    </row>
    <row r="291" spans="2:17">
      <c r="B291" s="139"/>
      <c r="D291" s="139"/>
      <c r="E291" s="139"/>
      <c r="G291" s="139"/>
      <c r="J291" s="139"/>
      <c r="K291" s="106"/>
      <c r="L291" s="139"/>
      <c r="O291" s="139"/>
      <c r="Q291" s="139"/>
    </row>
    <row r="292" spans="2:17">
      <c r="B292" s="139"/>
      <c r="D292" s="139"/>
      <c r="E292" s="139"/>
      <c r="G292" s="139"/>
      <c r="J292" s="139"/>
      <c r="K292" s="106"/>
      <c r="L292" s="139"/>
      <c r="O292" s="139"/>
      <c r="Q292" s="139"/>
    </row>
    <row r="293" spans="2:17">
      <c r="B293" s="139"/>
      <c r="D293" s="139"/>
      <c r="E293" s="139"/>
      <c r="G293" s="139"/>
      <c r="J293" s="139"/>
      <c r="K293" s="106"/>
      <c r="L293" s="139"/>
      <c r="O293" s="139"/>
      <c r="Q293" s="139"/>
    </row>
    <row r="294" spans="2:17">
      <c r="B294" s="139"/>
      <c r="D294" s="139"/>
      <c r="E294" s="139"/>
      <c r="G294" s="139"/>
      <c r="J294" s="139"/>
      <c r="K294" s="106"/>
      <c r="L294" s="139"/>
      <c r="O294" s="139"/>
      <c r="Q294" s="139"/>
    </row>
    <row r="295" spans="2:17">
      <c r="B295" s="139"/>
      <c r="D295" s="139"/>
      <c r="E295" s="139"/>
      <c r="G295" s="139"/>
      <c r="J295" s="139"/>
      <c r="K295" s="106"/>
      <c r="L295" s="139"/>
      <c r="O295" s="139"/>
      <c r="Q295" s="139"/>
    </row>
    <row r="296" spans="2:17">
      <c r="B296" s="139"/>
      <c r="D296" s="139"/>
      <c r="E296" s="139"/>
      <c r="G296" s="139"/>
      <c r="J296" s="139"/>
      <c r="K296" s="106"/>
      <c r="L296" s="139"/>
      <c r="O296" s="139"/>
      <c r="Q296" s="139"/>
    </row>
    <row r="297" spans="2:17">
      <c r="B297" s="139"/>
      <c r="D297" s="139"/>
      <c r="E297" s="139"/>
      <c r="G297" s="139"/>
      <c r="J297" s="139"/>
      <c r="K297" s="106"/>
      <c r="L297" s="139"/>
      <c r="O297" s="139"/>
      <c r="Q297" s="139"/>
    </row>
    <row r="298" spans="2:17">
      <c r="B298" s="139"/>
      <c r="D298" s="139"/>
      <c r="E298" s="139"/>
      <c r="G298" s="139"/>
      <c r="J298" s="139"/>
      <c r="K298" s="106"/>
      <c r="L298" s="139"/>
      <c r="O298" s="139"/>
      <c r="Q298" s="139"/>
    </row>
    <row r="299" spans="2:17">
      <c r="B299" s="139"/>
      <c r="D299" s="139"/>
      <c r="E299" s="139"/>
      <c r="G299" s="139"/>
      <c r="J299" s="139"/>
      <c r="K299" s="106"/>
      <c r="L299" s="139"/>
      <c r="O299" s="139"/>
      <c r="Q299" s="139"/>
    </row>
    <row r="300" spans="2:17">
      <c r="B300" s="139"/>
      <c r="D300" s="139"/>
      <c r="E300" s="139"/>
      <c r="G300" s="139"/>
      <c r="J300" s="139"/>
      <c r="K300" s="106"/>
      <c r="L300" s="139"/>
      <c r="O300" s="139"/>
      <c r="Q300" s="139"/>
    </row>
    <row r="301" spans="2:17">
      <c r="B301" s="139"/>
      <c r="D301" s="139"/>
      <c r="E301" s="139"/>
      <c r="G301" s="139"/>
      <c r="J301" s="139"/>
      <c r="K301" s="106"/>
      <c r="L301" s="139"/>
      <c r="O301" s="139"/>
      <c r="Q301" s="139"/>
    </row>
    <row r="302" spans="2:17">
      <c r="B302" s="139"/>
      <c r="D302" s="139"/>
      <c r="E302" s="139"/>
      <c r="G302" s="139"/>
      <c r="J302" s="139"/>
      <c r="K302" s="106"/>
      <c r="L302" s="139"/>
      <c r="O302" s="139"/>
      <c r="Q302" s="139"/>
    </row>
    <row r="303" spans="2:17">
      <c r="B303" s="139"/>
      <c r="D303" s="139"/>
      <c r="E303" s="139"/>
      <c r="G303" s="139"/>
      <c r="J303" s="139"/>
      <c r="K303" s="106"/>
      <c r="L303" s="139"/>
      <c r="O303" s="139"/>
      <c r="Q303" s="139"/>
    </row>
    <row r="304" spans="2:17">
      <c r="B304" s="139"/>
      <c r="D304" s="139"/>
      <c r="E304" s="139"/>
      <c r="G304" s="139"/>
      <c r="J304" s="139"/>
      <c r="K304" s="106"/>
      <c r="L304" s="139"/>
      <c r="O304" s="139"/>
      <c r="Q304" s="139"/>
    </row>
    <row r="305" spans="2:17">
      <c r="B305" s="139"/>
      <c r="D305" s="139"/>
      <c r="E305" s="139"/>
      <c r="G305" s="139"/>
      <c r="J305" s="139"/>
      <c r="K305" s="106"/>
      <c r="L305" s="139"/>
      <c r="O305" s="139"/>
      <c r="Q305" s="139"/>
    </row>
    <row r="306" spans="2:17">
      <c r="B306" s="139"/>
      <c r="D306" s="139"/>
      <c r="E306" s="139"/>
      <c r="G306" s="139"/>
      <c r="J306" s="139"/>
      <c r="K306" s="106"/>
      <c r="L306" s="139"/>
      <c r="O306" s="139"/>
      <c r="Q306" s="139"/>
    </row>
    <row r="307" spans="2:17">
      <c r="B307" s="139"/>
      <c r="D307" s="139"/>
      <c r="E307" s="139"/>
      <c r="G307" s="139"/>
      <c r="J307" s="139"/>
      <c r="K307" s="106"/>
      <c r="L307" s="139"/>
      <c r="O307" s="139"/>
      <c r="Q307" s="139"/>
    </row>
    <row r="308" spans="2:17">
      <c r="B308" s="139"/>
      <c r="D308" s="139"/>
      <c r="E308" s="139"/>
      <c r="G308" s="139"/>
      <c r="J308" s="139"/>
      <c r="K308" s="106"/>
      <c r="L308" s="139"/>
      <c r="O308" s="139"/>
      <c r="Q308" s="139"/>
    </row>
    <row r="309" spans="2:17">
      <c r="B309" s="139"/>
      <c r="D309" s="139"/>
      <c r="E309" s="139"/>
      <c r="G309" s="139"/>
      <c r="J309" s="139"/>
      <c r="K309" s="106"/>
      <c r="L309" s="139"/>
      <c r="O309" s="139"/>
      <c r="Q309" s="139"/>
    </row>
    <row r="310" spans="2:17">
      <c r="B310" s="139"/>
      <c r="D310" s="139"/>
      <c r="E310" s="139"/>
      <c r="G310" s="139"/>
      <c r="J310" s="139"/>
      <c r="K310" s="106"/>
      <c r="L310" s="139"/>
      <c r="O310" s="139"/>
      <c r="Q310" s="139"/>
    </row>
    <row r="311" spans="2:17">
      <c r="B311" s="139"/>
      <c r="D311" s="139"/>
      <c r="E311" s="139"/>
      <c r="G311" s="139"/>
      <c r="J311" s="139"/>
      <c r="K311" s="106"/>
      <c r="L311" s="139"/>
      <c r="O311" s="139"/>
      <c r="Q311" s="139"/>
    </row>
    <row r="312" spans="2:17">
      <c r="B312" s="139"/>
      <c r="D312" s="139"/>
      <c r="E312" s="139"/>
      <c r="G312" s="139"/>
      <c r="J312" s="139"/>
      <c r="K312" s="106"/>
      <c r="L312" s="139"/>
      <c r="O312" s="139"/>
      <c r="Q312" s="139"/>
    </row>
    <row r="313" spans="2:17">
      <c r="B313" s="139"/>
      <c r="D313" s="139"/>
      <c r="E313" s="139"/>
      <c r="G313" s="139"/>
      <c r="J313" s="139"/>
      <c r="K313" s="106"/>
      <c r="L313" s="139"/>
      <c r="O313" s="139"/>
      <c r="Q313" s="139"/>
    </row>
    <row r="314" spans="2:17">
      <c r="B314" s="139"/>
      <c r="D314" s="139"/>
      <c r="E314" s="139"/>
      <c r="G314" s="139"/>
      <c r="J314" s="139"/>
      <c r="K314" s="106"/>
      <c r="L314" s="139"/>
      <c r="O314" s="139"/>
      <c r="Q314" s="139"/>
    </row>
    <row r="315" spans="2:17">
      <c r="B315" s="139"/>
      <c r="D315" s="139"/>
      <c r="E315" s="139"/>
      <c r="G315" s="139"/>
      <c r="J315" s="139"/>
      <c r="K315" s="106"/>
      <c r="L315" s="139"/>
      <c r="O315" s="139"/>
      <c r="Q315" s="139"/>
    </row>
    <row r="316" spans="2:17">
      <c r="B316" s="139"/>
      <c r="D316" s="139"/>
      <c r="E316" s="139"/>
      <c r="G316" s="139"/>
      <c r="J316" s="139"/>
      <c r="K316" s="106"/>
      <c r="L316" s="139"/>
      <c r="O316" s="139"/>
      <c r="Q316" s="139"/>
    </row>
    <row r="317" spans="2:17">
      <c r="B317" s="139"/>
      <c r="D317" s="139"/>
      <c r="E317" s="139"/>
      <c r="G317" s="139"/>
      <c r="J317" s="139"/>
      <c r="K317" s="106"/>
      <c r="L317" s="139"/>
      <c r="O317" s="139"/>
      <c r="Q317" s="139"/>
    </row>
    <row r="318" spans="2:17">
      <c r="B318" s="139"/>
      <c r="D318" s="139"/>
      <c r="E318" s="139"/>
      <c r="G318" s="139"/>
      <c r="J318" s="139"/>
      <c r="K318" s="106"/>
      <c r="L318" s="139"/>
      <c r="O318" s="139"/>
      <c r="Q318" s="139"/>
    </row>
    <row r="319" spans="2:17">
      <c r="B319" s="139"/>
      <c r="D319" s="139"/>
      <c r="E319" s="139"/>
      <c r="G319" s="139"/>
      <c r="J319" s="139"/>
      <c r="K319" s="106"/>
      <c r="L319" s="139"/>
      <c r="O319" s="139"/>
      <c r="Q319" s="139"/>
    </row>
    <row r="320" spans="2:17">
      <c r="B320" s="139"/>
      <c r="D320" s="139"/>
      <c r="E320" s="139"/>
      <c r="G320" s="139"/>
      <c r="J320" s="139"/>
      <c r="K320" s="106"/>
      <c r="O320" s="139"/>
      <c r="Q320" s="139"/>
    </row>
    <row r="321" spans="2:17">
      <c r="B321" s="139"/>
      <c r="D321" s="139"/>
      <c r="E321" s="139"/>
      <c r="G321" s="139"/>
      <c r="J321" s="139"/>
      <c r="K321" s="106"/>
      <c r="O321" s="139"/>
      <c r="Q321" s="139"/>
    </row>
    <row r="322" spans="2:17">
      <c r="B322" s="139"/>
      <c r="D322" s="139"/>
      <c r="E322" s="139"/>
      <c r="G322" s="139"/>
      <c r="J322" s="139"/>
      <c r="K322" s="106"/>
      <c r="O322" s="139"/>
      <c r="Q322" s="139"/>
    </row>
    <row r="323" spans="2:17">
      <c r="B323" s="139"/>
      <c r="D323" s="139"/>
      <c r="E323" s="139"/>
      <c r="G323" s="139"/>
      <c r="J323" s="139"/>
      <c r="K323" s="106"/>
      <c r="O323" s="139"/>
      <c r="Q323" s="139"/>
    </row>
    <row r="324" spans="2:17">
      <c r="B324" s="139"/>
      <c r="D324" s="139"/>
      <c r="E324" s="139"/>
      <c r="G324" s="139"/>
      <c r="J324" s="139"/>
      <c r="K324" s="106"/>
      <c r="O324" s="139"/>
      <c r="Q324" s="139"/>
    </row>
    <row r="325" spans="2:17">
      <c r="B325" s="139"/>
      <c r="D325" s="139"/>
      <c r="E325" s="139"/>
      <c r="G325" s="139"/>
      <c r="J325" s="139"/>
      <c r="K325" s="106"/>
      <c r="O325" s="139"/>
      <c r="Q325" s="139"/>
    </row>
    <row r="326" spans="2:17">
      <c r="B326" s="139"/>
      <c r="D326" s="139"/>
      <c r="E326" s="139"/>
      <c r="G326" s="139"/>
      <c r="J326" s="139"/>
      <c r="K326" s="106"/>
      <c r="O326" s="139"/>
      <c r="Q326" s="139"/>
    </row>
    <row r="327" spans="2:17">
      <c r="B327" s="139"/>
      <c r="D327" s="139"/>
      <c r="E327" s="139"/>
      <c r="G327" s="139"/>
      <c r="J327" s="139"/>
      <c r="K327" s="106"/>
      <c r="O327" s="139"/>
      <c r="Q327" s="139"/>
    </row>
    <row r="328" spans="2:17">
      <c r="B328" s="139"/>
      <c r="D328" s="139"/>
      <c r="E328" s="139"/>
      <c r="G328" s="139"/>
      <c r="J328" s="139"/>
      <c r="K328" s="106"/>
      <c r="O328" s="139"/>
      <c r="Q328" s="139"/>
    </row>
    <row r="329" spans="2:17">
      <c r="B329" s="139"/>
      <c r="D329" s="139"/>
      <c r="E329" s="139"/>
      <c r="G329" s="139"/>
      <c r="J329" s="139"/>
      <c r="K329" s="106"/>
      <c r="O329" s="139"/>
      <c r="Q329" s="139"/>
    </row>
    <row r="330" spans="2:17">
      <c r="B330" s="139"/>
      <c r="D330" s="139"/>
      <c r="E330" s="139"/>
      <c r="G330" s="139"/>
      <c r="J330" s="139"/>
      <c r="K330" s="106"/>
      <c r="O330" s="139"/>
      <c r="Q330" s="139"/>
    </row>
    <row r="331" spans="2:17">
      <c r="B331" s="139"/>
      <c r="D331" s="139"/>
      <c r="E331" s="139"/>
      <c r="G331" s="139"/>
      <c r="J331" s="139"/>
      <c r="K331" s="106"/>
      <c r="O331" s="139"/>
      <c r="Q331" s="139"/>
    </row>
    <row r="332" spans="2:17">
      <c r="B332" s="139"/>
      <c r="D332" s="139"/>
      <c r="E332" s="139"/>
      <c r="G332" s="139"/>
      <c r="J332" s="139"/>
      <c r="K332" s="106"/>
      <c r="O332" s="139"/>
      <c r="Q332" s="139"/>
    </row>
    <row r="333" spans="2:17">
      <c r="B333" s="139"/>
      <c r="D333" s="139"/>
      <c r="E333" s="139"/>
      <c r="G333" s="139"/>
      <c r="J333" s="139"/>
      <c r="L333" s="141" t="str">
        <f>IF(Electives!J345&lt;&gt;"", Electives!J345, " ")</f>
        <v xml:space="preserve"> </v>
      </c>
      <c r="O333" s="139"/>
      <c r="Q333" s="139"/>
    </row>
    <row r="334" spans="2:17">
      <c r="B334" s="139"/>
      <c r="D334" s="139"/>
      <c r="E334" s="139"/>
      <c r="G334" s="139"/>
      <c r="J334" s="139"/>
      <c r="L334" s="141" t="str">
        <f>IF(Electives!J346&lt;&gt;"", Electives!J346, " ")</f>
        <v xml:space="preserve"> </v>
      </c>
      <c r="O334" s="139"/>
      <c r="Q334" s="139"/>
    </row>
    <row r="335" spans="2:17">
      <c r="B335" s="139"/>
      <c r="D335" s="139"/>
      <c r="E335" s="139"/>
      <c r="G335" s="139"/>
    </row>
    <row r="336" spans="2:17">
      <c r="D336" s="139"/>
      <c r="E336" s="139"/>
      <c r="G336" s="139"/>
    </row>
  </sheetData>
  <sheetProtection algorithmName="SHA-512" hashValue="c4bf6ckrqeHK5em7TUsVkcl+uwfWbQFPXEt3G7xnYfBhDanK8x1ecaeLmusIZ+SciW3EXbo+jH7fDQgy5iZ6fw==" saltValue="+SBxUVwas2JaO9r2UkJ6HQ==" spinCount="100000" sheet="1" objects="1" scenarios="1" selectLockedCells="1" selectUnlockedCells="1"/>
  <mergeCells count="67">
    <mergeCell ref="D37:D45"/>
    <mergeCell ref="N37:Q37"/>
    <mergeCell ref="D3:G3"/>
    <mergeCell ref="D17:G17"/>
    <mergeCell ref="D9:F9"/>
    <mergeCell ref="D10:D16"/>
    <mergeCell ref="D23:G23"/>
    <mergeCell ref="D24:D28"/>
    <mergeCell ref="I27:K27"/>
    <mergeCell ref="N27:Q27"/>
    <mergeCell ref="N38:N41"/>
    <mergeCell ref="I42:L42"/>
    <mergeCell ref="N42:Q42"/>
    <mergeCell ref="I43:I51"/>
    <mergeCell ref="N43:N49"/>
    <mergeCell ref="N50:Q50"/>
    <mergeCell ref="D1:G2"/>
    <mergeCell ref="D4:D8"/>
    <mergeCell ref="N12:Q12"/>
    <mergeCell ref="I11:K11"/>
    <mergeCell ref="D18:D22"/>
    <mergeCell ref="I18:K18"/>
    <mergeCell ref="N18:Q18"/>
    <mergeCell ref="I12:I17"/>
    <mergeCell ref="S1:V2"/>
    <mergeCell ref="I4:I10"/>
    <mergeCell ref="T4:U4"/>
    <mergeCell ref="T5:U5"/>
    <mergeCell ref="T6:U6"/>
    <mergeCell ref="T7:U7"/>
    <mergeCell ref="T8:U8"/>
    <mergeCell ref="T9:U9"/>
    <mergeCell ref="T10:U10"/>
    <mergeCell ref="N4:N11"/>
    <mergeCell ref="I3:L3"/>
    <mergeCell ref="N3:Q3"/>
    <mergeCell ref="N1:Q2"/>
    <mergeCell ref="I1:L2"/>
    <mergeCell ref="T11:U11"/>
    <mergeCell ref="T12:U12"/>
    <mergeCell ref="N13:N17"/>
    <mergeCell ref="T13:U13"/>
    <mergeCell ref="T14:U14"/>
    <mergeCell ref="T15:U15"/>
    <mergeCell ref="T16:U16"/>
    <mergeCell ref="T17:U17"/>
    <mergeCell ref="T18:U18"/>
    <mergeCell ref="I19:I26"/>
    <mergeCell ref="N19:N26"/>
    <mergeCell ref="T19:U19"/>
    <mergeCell ref="T20:U20"/>
    <mergeCell ref="T21:U21"/>
    <mergeCell ref="T22:U22"/>
    <mergeCell ref="T23:U23"/>
    <mergeCell ref="T24:U24"/>
    <mergeCell ref="T25:U25"/>
    <mergeCell ref="T26:U26"/>
    <mergeCell ref="D29:G29"/>
    <mergeCell ref="D30:D35"/>
    <mergeCell ref="S30:V31"/>
    <mergeCell ref="I35:L35"/>
    <mergeCell ref="D36:G36"/>
    <mergeCell ref="N51:N55"/>
    <mergeCell ref="I36:I41"/>
    <mergeCell ref="T27:U27"/>
    <mergeCell ref="I28:I34"/>
    <mergeCell ref="N28:N36"/>
  </mergeCells>
  <phoneticPr fontId="2" type="noConversion"/>
  <pageMargins left="0.75" right="0.75" top="1" bottom="1" header="0.5" footer="0.5"/>
  <pageSetup scale="39" orientation="portrait" r:id="rId1"/>
  <headerFooter alignWithMargins="0">
    <oddHeader>&amp;C&amp;"Arial,Bold"&amp;14TigerTrax
&amp;12&amp;D</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36"/>
  <sheetViews>
    <sheetView showGridLines="0" zoomScaleNormal="100" zoomScaleSheetLayoutView="55" workbookViewId="0">
      <pane xSplit="2" ySplit="2" topLeftCell="C3" activePane="bottomRight" state="frozen"/>
      <selection pane="topRight"/>
      <selection pane="bottomLeft"/>
      <selection pane="bottomRight" activeCell="C1" sqref="C1"/>
    </sheetView>
  </sheetViews>
  <sheetFormatPr defaultColWidth="9.140625" defaultRowHeight="12.75"/>
  <cols>
    <col min="1" max="1" width="31.140625" style="139" customWidth="1"/>
    <col min="2" max="2" width="3.85546875" style="141" customWidth="1"/>
    <col min="3" max="3" width="6.42578125" style="139" customWidth="1"/>
    <col min="4" max="4" width="2.5703125" style="24" customWidth="1"/>
    <col min="5" max="5" width="2.5703125" style="141" customWidth="1"/>
    <col min="6" max="6" width="32.85546875" style="139" customWidth="1"/>
    <col min="7" max="7" width="3.42578125" style="141" customWidth="1"/>
    <col min="8" max="8" width="6.42578125" style="139" customWidth="1"/>
    <col min="9" max="9" width="3.28515625" style="139" customWidth="1"/>
    <col min="10" max="10" width="3.28515625" style="141" customWidth="1"/>
    <col min="11" max="11" width="32.85546875" style="139" customWidth="1"/>
    <col min="12" max="12" width="3.42578125" style="141" customWidth="1"/>
    <col min="13" max="13" width="6.42578125" style="139" customWidth="1"/>
    <col min="14" max="14" width="3.28515625" style="139" customWidth="1"/>
    <col min="15" max="15" width="3.28515625" style="141" customWidth="1"/>
    <col min="16" max="16" width="32.85546875" style="139" customWidth="1"/>
    <col min="17" max="17" width="3.42578125" style="141" customWidth="1"/>
    <col min="18" max="18" width="6.42578125" style="139" customWidth="1"/>
    <col min="19" max="20" width="3.28515625" style="139" customWidth="1"/>
    <col min="21" max="21" width="33" style="139" customWidth="1"/>
    <col min="22" max="22" width="3.28515625" style="139" customWidth="1"/>
    <col min="23" max="16384" width="9.140625" style="139"/>
  </cols>
  <sheetData>
    <row r="1" spans="1:22" ht="21" customHeight="1">
      <c r="A1" s="17" t="str">
        <f ca="1">MID(CELL("filename",A1),FIND(IF(ISERROR(FIND("]",CELL("filename",A1))),"$","]"),CELL("filename",A1))+1,256)</f>
        <v>Scout 7</v>
      </c>
      <c r="D1" s="345" t="s">
        <v>241</v>
      </c>
      <c r="E1" s="345"/>
      <c r="F1" s="345"/>
      <c r="G1" s="345"/>
      <c r="I1" s="345" t="s">
        <v>0</v>
      </c>
      <c r="J1" s="345"/>
      <c r="K1" s="345"/>
      <c r="L1" s="345"/>
      <c r="N1" s="345" t="s">
        <v>0</v>
      </c>
      <c r="O1" s="345"/>
      <c r="P1" s="345"/>
      <c r="Q1" s="345"/>
      <c r="S1" s="329" t="s">
        <v>418</v>
      </c>
      <c r="T1" s="329"/>
      <c r="U1" s="329"/>
      <c r="V1" s="329"/>
    </row>
    <row r="2" spans="1:22" ht="7.5" customHeight="1">
      <c r="D2" s="345"/>
      <c r="E2" s="345"/>
      <c r="F2" s="345"/>
      <c r="G2" s="345"/>
      <c r="I2" s="345"/>
      <c r="J2" s="345"/>
      <c r="K2" s="345"/>
      <c r="L2" s="345"/>
      <c r="N2" s="345"/>
      <c r="O2" s="345"/>
      <c r="P2" s="345"/>
      <c r="Q2" s="345"/>
      <c r="S2" s="329"/>
      <c r="T2" s="329"/>
      <c r="U2" s="329"/>
      <c r="V2" s="329"/>
    </row>
    <row r="3" spans="1:22">
      <c r="A3" s="1" t="s">
        <v>13</v>
      </c>
      <c r="D3" s="344" t="str">
        <f>Achievements!B5</f>
        <v>Backyard Jungle / My Tiger Jungle</v>
      </c>
      <c r="E3" s="344"/>
      <c r="F3" s="344"/>
      <c r="G3" s="344"/>
      <c r="I3" s="344" t="str">
        <f>Electives!B6</f>
        <v>Curiosity, Intrigue, and Magical Mysteries</v>
      </c>
      <c r="J3" s="344"/>
      <c r="K3" s="344"/>
      <c r="L3" s="344"/>
      <c r="N3" s="344" t="str">
        <f>Electives!B61</f>
        <v>Sky is the Limit</v>
      </c>
      <c r="O3" s="344"/>
      <c r="P3" s="344"/>
      <c r="Q3" s="344"/>
      <c r="S3" s="175"/>
      <c r="T3" s="34" t="str">
        <f>'Cub Awards'!C5</f>
        <v>Emergency Preparedness</v>
      </c>
      <c r="U3" s="34"/>
      <c r="V3" s="68"/>
    </row>
    <row r="4" spans="1:22" ht="12.75" customHeight="1">
      <c r="A4" s="43" t="s">
        <v>33</v>
      </c>
      <c r="B4" s="16" t="str">
        <f>Bobcat!K13</f>
        <v/>
      </c>
      <c r="D4" s="346" t="str">
        <f>Achievements!E5</f>
        <v>(do 1 and two of 2-5)</v>
      </c>
      <c r="E4" s="16">
        <f>Achievements!B6</f>
        <v>1</v>
      </c>
      <c r="F4" s="105" t="str">
        <f>Achievements!C6</f>
        <v>With partner, go on a walk</v>
      </c>
      <c r="G4" s="16" t="str">
        <f>IF(Achievements!K6&lt;&gt;"", Achievements!K6, " ")</f>
        <v xml:space="preserve"> </v>
      </c>
      <c r="I4" s="335" t="str">
        <f>Electives!E6</f>
        <v>(do 1-2 and one of 3-5)</v>
      </c>
      <c r="J4" s="16" t="str">
        <f>Electives!B7</f>
        <v>1a</v>
      </c>
      <c r="K4" s="107" t="str">
        <f>Electives!C7</f>
        <v>Learn and Practice a magic trick</v>
      </c>
      <c r="L4" s="16" t="str">
        <f>IF(Electives!K7&lt;&gt;"", Electives!K7, " ")</f>
        <v xml:space="preserve"> </v>
      </c>
      <c r="N4" s="342" t="str">
        <f>Electives!E61</f>
        <v>(do 1-3 and one of 4-8)</v>
      </c>
      <c r="O4" s="16">
        <f>Electives!B62</f>
        <v>1</v>
      </c>
      <c r="P4" s="107" t="str">
        <f>Electives!C62</f>
        <v>Observe the night sky</v>
      </c>
      <c r="Q4" s="16" t="str">
        <f>IF(Electives!K62&lt;&gt;"", Electives!K62, " ")</f>
        <v xml:space="preserve"> </v>
      </c>
      <c r="S4" s="177">
        <f>'Cub Awards'!B6</f>
        <v>1</v>
      </c>
      <c r="T4" s="278" t="str">
        <f>'Cub Awards'!C6</f>
        <v>Cover a family fire plan and drill</v>
      </c>
      <c r="U4" s="278"/>
      <c r="V4" s="176" t="str">
        <f>IF('Cub Awards'!K6&lt;&gt;"", 'Cub Awards'!K6, "")</f>
        <v/>
      </c>
    </row>
    <row r="5" spans="1:22">
      <c r="A5" s="18" t="s">
        <v>32</v>
      </c>
      <c r="B5" s="21" t="str">
        <f>Tiger!K15</f>
        <v/>
      </c>
      <c r="D5" s="346"/>
      <c r="E5" s="16">
        <f>Achievements!B7</f>
        <v>2</v>
      </c>
      <c r="F5" s="105" t="str">
        <f>Achievements!C7</f>
        <v>Take a 1-foot hike</v>
      </c>
      <c r="G5" s="16" t="str">
        <f>IF(Achievements!K7&lt;&gt;"", Achievements!K7, " ")</f>
        <v xml:space="preserve"> </v>
      </c>
      <c r="I5" s="336"/>
      <c r="J5" s="16" t="str">
        <f>Electives!B8</f>
        <v>1b</v>
      </c>
      <c r="K5" s="107" t="str">
        <f>Electives!C8</f>
        <v>Create an invitation to a magic show</v>
      </c>
      <c r="L5" s="16" t="str">
        <f>IF(Electives!K8&lt;&gt;"", Electives!K8, " ")</f>
        <v xml:space="preserve"> </v>
      </c>
      <c r="N5" s="342"/>
      <c r="O5" s="16">
        <f>Electives!B63</f>
        <v>2</v>
      </c>
      <c r="P5" s="107" t="str">
        <f>Electives!C63</f>
        <v>Use a telescope or binoculars</v>
      </c>
      <c r="Q5" s="16" t="str">
        <f>IF(Electives!K63&lt;&gt;"", Electives!K63, " ")</f>
        <v xml:space="preserve"> </v>
      </c>
      <c r="S5" s="177">
        <f>'Cub Awards'!B7</f>
        <v>2</v>
      </c>
      <c r="T5" s="278" t="str">
        <f>'Cub Awards'!C7</f>
        <v>Discuss family emergency plan</v>
      </c>
      <c r="U5" s="278"/>
      <c r="V5" s="176" t="str">
        <f>IF('Cub Awards'!K7&lt;&gt;"", 'Cub Awards'!K7, "")</f>
        <v/>
      </c>
    </row>
    <row r="6" spans="1:22">
      <c r="A6" s="18" t="s">
        <v>244</v>
      </c>
      <c r="B6" s="21" t="str">
        <f>IF(COUNTIF(B11:B16,"C")&gt;0, COUNTIF(B11:B16,"C"), " ")</f>
        <v xml:space="preserve"> </v>
      </c>
      <c r="D6" s="346"/>
      <c r="E6" s="16">
        <f>Achievements!B8</f>
        <v>3</v>
      </c>
      <c r="F6" s="105" t="str">
        <f>Achievements!C8</f>
        <v>Point out two local birds</v>
      </c>
      <c r="G6" s="16" t="str">
        <f>IF(Achievements!K8&lt;&gt;"", Achievements!K8, " ")</f>
        <v xml:space="preserve"> </v>
      </c>
      <c r="I6" s="336"/>
      <c r="J6" s="16" t="str">
        <f>Electives!B9</f>
        <v>1c</v>
      </c>
      <c r="K6" s="107" t="str">
        <f>Electives!C9</f>
        <v>Put on a magic show</v>
      </c>
      <c r="L6" s="16" t="str">
        <f>IF(Electives!K9&lt;&gt;"", Electives!K9, " ")</f>
        <v xml:space="preserve"> </v>
      </c>
      <c r="N6" s="342"/>
      <c r="O6" s="16">
        <f>Electives!B64</f>
        <v>3</v>
      </c>
      <c r="P6" s="144" t="str">
        <f>Electives!C64</f>
        <v>Learn about two astronauts who were Scouts</v>
      </c>
      <c r="Q6" s="16" t="str">
        <f>IF(Electives!K64&lt;&gt;"", Electives!K64, " ")</f>
        <v xml:space="preserve"> </v>
      </c>
      <c r="S6" s="177">
        <f>'Cub Awards'!B8</f>
        <v>3</v>
      </c>
      <c r="T6" s="278" t="str">
        <f>'Cub Awards'!C8</f>
        <v>Create/plan/practice getting help</v>
      </c>
      <c r="U6" s="278"/>
      <c r="V6" s="176" t="str">
        <f>IF('Cub Awards'!K8&lt;&gt;"", 'Cub Awards'!K8, "")</f>
        <v/>
      </c>
    </row>
    <row r="7" spans="1:22">
      <c r="A7" s="47" t="s">
        <v>245</v>
      </c>
      <c r="B7" s="21" t="str">
        <f>IF(COUNTIF(B19:B31,"C")&gt;0, COUNTIF(B19:B31,"C"), " ")</f>
        <v xml:space="preserve"> </v>
      </c>
      <c r="D7" s="346"/>
      <c r="E7" s="16">
        <f>Achievements!B9</f>
        <v>4</v>
      </c>
      <c r="F7" s="105" t="str">
        <f>Achievements!C9</f>
        <v>Plant a plant in your neighborhood</v>
      </c>
      <c r="G7" s="16" t="str">
        <f>IF(Achievements!K9&lt;&gt;"", Achievements!K9, " ")</f>
        <v xml:space="preserve"> </v>
      </c>
      <c r="I7" s="336"/>
      <c r="J7" s="16">
        <f>Electives!B10</f>
        <v>2</v>
      </c>
      <c r="K7" s="107" t="str">
        <f>Electives!C10</f>
        <v>Spell your name in ASL and Braille</v>
      </c>
      <c r="L7" s="16" t="str">
        <f>IF(Electives!K10&lt;&gt;"", Electives!K10, " ")</f>
        <v xml:space="preserve"> </v>
      </c>
      <c r="N7" s="342"/>
      <c r="O7" s="16">
        <f>Electives!B65</f>
        <v>4</v>
      </c>
      <c r="P7" s="107" t="str">
        <f>Electives!C65</f>
        <v>Learn about two constellations</v>
      </c>
      <c r="Q7" s="16" t="str">
        <f>IF(Electives!K65&lt;&gt;"", Electives!K65, " ")</f>
        <v xml:space="preserve"> </v>
      </c>
      <c r="S7" s="177">
        <f>'Cub Awards'!B9</f>
        <v>4</v>
      </c>
      <c r="T7" s="278" t="str">
        <f>'Cub Awards'!C9</f>
        <v>Take a first-aid course for children</v>
      </c>
      <c r="U7" s="278"/>
      <c r="V7" s="176" t="str">
        <f>IF('Cub Awards'!K9&lt;&gt;"", 'Cub Awards'!K9, "")</f>
        <v/>
      </c>
    </row>
    <row r="8" spans="1:22" ht="12.75" customHeight="1">
      <c r="D8" s="346"/>
      <c r="E8" s="16">
        <f>Achievements!B10</f>
        <v>5</v>
      </c>
      <c r="F8" s="105" t="str">
        <f>Achievements!C10</f>
        <v>Build and hang a birdhouse</v>
      </c>
      <c r="G8" s="16" t="str">
        <f>IF(Achievements!K10&lt;&gt;"", Achievements!K10, " ")</f>
        <v xml:space="preserve"> </v>
      </c>
      <c r="I8" s="336"/>
      <c r="J8" s="16">
        <f>Electives!B11</f>
        <v>3</v>
      </c>
      <c r="K8" s="107" t="str">
        <f>Electives!C11</f>
        <v>Create a secret code</v>
      </c>
      <c r="L8" s="16" t="str">
        <f>IF(Electives!K11&lt;&gt;"", Electives!K11, " ")</f>
        <v xml:space="preserve"> </v>
      </c>
      <c r="N8" s="342"/>
      <c r="O8" s="16">
        <f>Electives!B66</f>
        <v>5</v>
      </c>
      <c r="P8" s="107" t="str">
        <f>Electives!C66</f>
        <v>Create your own constellation</v>
      </c>
      <c r="Q8" s="16" t="str">
        <f>IF(Electives!K66&lt;&gt;"", Electives!K66, " ")</f>
        <v xml:space="preserve"> </v>
      </c>
      <c r="S8" s="177">
        <f>'Cub Awards'!B10</f>
        <v>5</v>
      </c>
      <c r="T8" s="278" t="str">
        <f>'Cub Awards'!C10</f>
        <v>Join a safe kids program</v>
      </c>
      <c r="U8" s="278"/>
      <c r="V8" s="176" t="str">
        <f>IF('Cub Awards'!K10&lt;&gt;"", 'Cub Awards'!K10, "")</f>
        <v/>
      </c>
    </row>
    <row r="9" spans="1:22" ht="12.75" customHeight="1">
      <c r="D9" s="344" t="str">
        <f>Achievements!B12</f>
        <v>Games Tigers Play</v>
      </c>
      <c r="E9" s="344"/>
      <c r="F9" s="344"/>
      <c r="G9" s="141" t="str">
        <f>IF(Achievements!K11&lt;&gt;"", Achievements!K11, " ")</f>
        <v xml:space="preserve"> </v>
      </c>
      <c r="I9" s="336"/>
      <c r="J9" s="16">
        <f>Electives!B12</f>
        <v>4</v>
      </c>
      <c r="K9" s="107" t="str">
        <f>Electives!C12</f>
        <v>Crack a different secret code</v>
      </c>
      <c r="L9" s="16" t="str">
        <f>IF(Electives!K12&lt;&gt;"", Electives!K12, " ")</f>
        <v xml:space="preserve"> </v>
      </c>
      <c r="N9" s="342"/>
      <c r="O9" s="16">
        <f>Electives!B67</f>
        <v>6</v>
      </c>
      <c r="P9" s="107" t="str">
        <f>Electives!C67</f>
        <v>Create a homemade constellation</v>
      </c>
      <c r="Q9" s="16" t="str">
        <f>IF(Electives!K67&lt;&gt;"", Electives!K67, " ")</f>
        <v xml:space="preserve"> </v>
      </c>
      <c r="S9" s="177">
        <f>'Cub Awards'!B11</f>
        <v>6</v>
      </c>
      <c r="T9" s="278" t="str">
        <f>'Cub Awards'!C11</f>
        <v>Show what you have learned</v>
      </c>
      <c r="U9" s="278"/>
      <c r="V9" s="176" t="str">
        <f>IF('Cub Awards'!K11&lt;&gt;"", 'Cub Awards'!K11, "")</f>
        <v/>
      </c>
    </row>
    <row r="10" spans="1:22" ht="12" customHeight="1">
      <c r="A10" s="1" t="s">
        <v>14</v>
      </c>
      <c r="D10" s="342" t="str">
        <f>Achievements!E12</f>
        <v>(do 1, 2, and two of 3-5)</v>
      </c>
      <c r="E10" s="16" t="str">
        <f>Achievements!B13</f>
        <v>1a</v>
      </c>
      <c r="F10" s="105" t="str">
        <f>Achievements!C13</f>
        <v>Play two initiative games with your den</v>
      </c>
      <c r="G10" s="16" t="str">
        <f>IF(Achievements!K13&lt;&gt;"", Achievements!K13, " ")</f>
        <v xml:space="preserve"> </v>
      </c>
      <c r="I10" s="337"/>
      <c r="J10" s="16">
        <f>Electives!B13</f>
        <v>5</v>
      </c>
      <c r="K10" s="107" t="str">
        <f>Electives!C13</f>
        <v>Demonstrate how magic works</v>
      </c>
      <c r="L10" s="16" t="str">
        <f>IF(Electives!K13&lt;&gt;"", Electives!K13, " ")</f>
        <v xml:space="preserve"> </v>
      </c>
      <c r="N10" s="342"/>
      <c r="O10" s="16">
        <f>Electives!B68</f>
        <v>7</v>
      </c>
      <c r="P10" s="107" t="str">
        <f>Electives!C68</f>
        <v>Learn about two jobs in astronomy</v>
      </c>
      <c r="Q10" s="16" t="str">
        <f>IF(Electives!K68&lt;&gt;"", Electives!K68, " ")</f>
        <v xml:space="preserve"> </v>
      </c>
      <c r="T10" s="330" t="str">
        <f>'Cub Awards'!C13</f>
        <v>Outdoor Activity Award</v>
      </c>
      <c r="U10" s="331"/>
    </row>
    <row r="11" spans="1:22">
      <c r="A11" s="19" t="str">
        <f>D3</f>
        <v>Backyard Jungle / My Tiger Jungle</v>
      </c>
      <c r="B11" s="111" t="str">
        <f>Achievements!K11</f>
        <v xml:space="preserve"> </v>
      </c>
      <c r="D11" s="342"/>
      <c r="E11" s="16" t="str">
        <f>Achievements!B14</f>
        <v>1b</v>
      </c>
      <c r="F11" s="105" t="str">
        <f>Achievements!C14</f>
        <v>Listen carefully to and follow the rules</v>
      </c>
      <c r="G11" s="16" t="str">
        <f>IF(Achievements!K14&lt;&gt;"", Achievements!K14, " ")</f>
        <v xml:space="preserve"> </v>
      </c>
      <c r="I11" s="338" t="str">
        <f>Electives!B15</f>
        <v>Earning Your Stripes</v>
      </c>
      <c r="J11" s="338"/>
      <c r="K11" s="338"/>
      <c r="N11" s="342"/>
      <c r="O11" s="16">
        <f>Electives!B69</f>
        <v>8</v>
      </c>
      <c r="P11" s="107" t="str">
        <f>Electives!C69</f>
        <v>Visit a planetarium</v>
      </c>
      <c r="Q11" s="16" t="str">
        <f>IF(Electives!K69&lt;&gt;"", Electives!K69, " ")</f>
        <v xml:space="preserve"> </v>
      </c>
      <c r="S11" s="177">
        <f>'Cub Awards'!B14</f>
        <v>1</v>
      </c>
      <c r="T11" s="278" t="str">
        <f>'Cub Awards'!C14</f>
        <v>Attend either summer Day or Resident camp</v>
      </c>
      <c r="U11" s="278"/>
      <c r="V11" s="176" t="str">
        <f>IF('Cub Awards'!K14&lt;&gt;"", 'Cub Awards'!K14, "")</f>
        <v/>
      </c>
    </row>
    <row r="12" spans="1:22" ht="12.75" customHeight="1">
      <c r="A12" s="20" t="str">
        <f>D9</f>
        <v>Games Tigers Play</v>
      </c>
      <c r="B12" s="111" t="str">
        <f>Achievements!K20</f>
        <v/>
      </c>
      <c r="D12" s="342"/>
      <c r="E12" s="16" t="str">
        <f>Achievements!B15</f>
        <v>1c</v>
      </c>
      <c r="F12" s="143" t="str">
        <f>Achievements!C15</f>
        <v>Talk about what you learned while playing</v>
      </c>
      <c r="G12" s="16" t="str">
        <f>IF(Achievements!K15&lt;&gt;"", Achievements!K15, " ")</f>
        <v xml:space="preserve"> </v>
      </c>
      <c r="I12" s="343" t="str">
        <f>Electives!E15</f>
        <v>(do all)</v>
      </c>
      <c r="J12" s="16">
        <f>Electives!B16</f>
        <v>1</v>
      </c>
      <c r="K12" s="107" t="str">
        <f>Electives!C16</f>
        <v>Share five things that are orange</v>
      </c>
      <c r="L12" s="16" t="str">
        <f>IF(Electives!K16&lt;&gt;"", Electives!K16, " ")</f>
        <v xml:space="preserve"> </v>
      </c>
      <c r="N12" s="344" t="str">
        <f>Electives!B71</f>
        <v>Stories in Shapes</v>
      </c>
      <c r="O12" s="344"/>
      <c r="P12" s="344"/>
      <c r="Q12" s="344"/>
      <c r="S12" s="177">
        <f>'Cub Awards'!B15</f>
        <v>2</v>
      </c>
      <c r="T12" s="278" t="str">
        <f>'Cub Awards'!C15</f>
        <v>Complete Backyard Jungle / My Tiger Jungle</v>
      </c>
      <c r="U12" s="278"/>
      <c r="V12" s="176" t="str">
        <f>IF('Cub Awards'!K15&lt;&gt;"", 'Cub Awards'!K15, "")</f>
        <v xml:space="preserve"> </v>
      </c>
    </row>
    <row r="13" spans="1:22" ht="13.15" customHeight="1">
      <c r="A13" s="20" t="str">
        <f>D17</f>
        <v>My Family's Duty to God</v>
      </c>
      <c r="B13" s="111" t="str">
        <f>Achievements!K27</f>
        <v xml:space="preserve"> </v>
      </c>
      <c r="D13" s="342"/>
      <c r="E13" s="16">
        <f>Achievements!B16</f>
        <v>2</v>
      </c>
      <c r="F13" s="142" t="str">
        <f>Achievements!C16</f>
        <v>Bring a nutritious snack to den meeting</v>
      </c>
      <c r="G13" s="16" t="str">
        <f>IF(Achievements!K16&lt;&gt;"", Achievements!K16, " ")</f>
        <v xml:space="preserve"> </v>
      </c>
      <c r="I13" s="343"/>
      <c r="J13" s="16">
        <f>Electives!B17</f>
        <v>2</v>
      </c>
      <c r="K13" s="145" t="str">
        <f>Electives!C17</f>
        <v>Demonstrate loyalty to others over a week</v>
      </c>
      <c r="L13" s="16" t="str">
        <f>IF(Electives!K17&lt;&gt;"", Electives!K17, " ")</f>
        <v xml:space="preserve"> </v>
      </c>
      <c r="N13" s="339" t="str">
        <f>Electives!E71</f>
        <v>(do four)</v>
      </c>
      <c r="O13" s="16">
        <f>Electives!B72</f>
        <v>1</v>
      </c>
      <c r="P13" s="108" t="str">
        <f>Electives!C72</f>
        <v>Visit an art gallery or museum</v>
      </c>
      <c r="Q13" s="16" t="str">
        <f>IF(Electives!K72&lt;&gt;"", Electives!K72, " ")</f>
        <v xml:space="preserve"> </v>
      </c>
      <c r="S13" s="177">
        <f>'Cub Awards'!B16</f>
        <v>3</v>
      </c>
      <c r="T13" s="278" t="str">
        <f>'Cub Awards'!C16</f>
        <v>do four</v>
      </c>
      <c r="U13" s="278"/>
      <c r="V13" s="176" t="str">
        <f>IF('Cub Awards'!K16&lt;&gt;"", 'Cub Awards'!K16, "")</f>
        <v/>
      </c>
    </row>
    <row r="14" spans="1:22">
      <c r="A14" s="20" t="str">
        <f>D23</f>
        <v>Team Tiger</v>
      </c>
      <c r="B14" s="111" t="str">
        <f>Achievements!K34</f>
        <v/>
      </c>
      <c r="D14" s="342"/>
      <c r="E14" s="16">
        <f>Achievements!B17</f>
        <v>3</v>
      </c>
      <c r="F14" s="105" t="str">
        <f>Achievements!C17</f>
        <v>Make up a game with your den</v>
      </c>
      <c r="G14" s="16" t="str">
        <f>IF(Achievements!K17&lt;&gt;"", Achievements!K17, " ")</f>
        <v xml:space="preserve"> </v>
      </c>
      <c r="I14" s="343"/>
      <c r="J14" s="16">
        <f>Electives!B18</f>
        <v>3</v>
      </c>
      <c r="K14" s="107" t="str">
        <f>Electives!C18</f>
        <v>Do a new task to help your family</v>
      </c>
      <c r="L14" s="16" t="str">
        <f>IF(Electives!K18&lt;&gt;"", Electives!K18, " ")</f>
        <v xml:space="preserve"> </v>
      </c>
      <c r="N14" s="340"/>
      <c r="O14" s="16">
        <f>Electives!B73</f>
        <v>2</v>
      </c>
      <c r="P14" s="108" t="str">
        <f>Electives!C73</f>
        <v>Discuss what you like about art piece</v>
      </c>
      <c r="Q14" s="16" t="str">
        <f>IF(Electives!K73&lt;&gt;"", Electives!K73, " ")</f>
        <v xml:space="preserve"> </v>
      </c>
      <c r="S14" s="177" t="str">
        <f>'Cub Awards'!B17</f>
        <v>a</v>
      </c>
      <c r="T14" s="278" t="str">
        <f>'Cub Awards'!C17</f>
        <v>Participate in nature hike</v>
      </c>
      <c r="U14" s="278"/>
      <c r="V14" s="176" t="str">
        <f>IF('Cub Awards'!K17&lt;&gt;"", 'Cub Awards'!K17, "")</f>
        <v/>
      </c>
    </row>
    <row r="15" spans="1:22">
      <c r="A15" s="20" t="str">
        <f>D29</f>
        <v>Tiger Bites</v>
      </c>
      <c r="B15" s="111" t="str">
        <f>Achievements!K42</f>
        <v/>
      </c>
      <c r="D15" s="342"/>
      <c r="E15" s="16">
        <f>Achievements!B18</f>
        <v>4</v>
      </c>
      <c r="F15" s="105" t="str">
        <f>Achievements!C18</f>
        <v>Make up a new game and play it</v>
      </c>
      <c r="G15" s="16" t="str">
        <f>IF(Achievements!K18&lt;&gt;"", Achievements!K18, " ")</f>
        <v xml:space="preserve"> </v>
      </c>
      <c r="I15" s="343"/>
      <c r="J15" s="16">
        <f>Electives!B19</f>
        <v>4</v>
      </c>
      <c r="K15" s="107" t="str">
        <f>Electives!C19</f>
        <v>Talk about polite language</v>
      </c>
      <c r="L15" s="16" t="str">
        <f>IF(Electives!K19&lt;&gt;"", Electives!K19, " ")</f>
        <v xml:space="preserve"> </v>
      </c>
      <c r="N15" s="340"/>
      <c r="O15" s="16">
        <f>Electives!B74</f>
        <v>3</v>
      </c>
      <c r="P15" s="108" t="str">
        <f>Electives!C74</f>
        <v>Create an art piece</v>
      </c>
      <c r="Q15" s="16" t="str">
        <f>IF(Electives!K74&lt;&gt;"", Electives!K74, " ")</f>
        <v xml:space="preserve"> </v>
      </c>
      <c r="S15" s="177" t="str">
        <f>'Cub Awards'!B18</f>
        <v>b</v>
      </c>
      <c r="T15" s="278" t="str">
        <f>'Cub Awards'!C18</f>
        <v>Participate in outdoor activity</v>
      </c>
      <c r="U15" s="278"/>
      <c r="V15" s="176" t="str">
        <f>IF('Cub Awards'!K18&lt;&gt;"", 'Cub Awards'!K18, "")</f>
        <v/>
      </c>
    </row>
    <row r="16" spans="1:22" ht="12.75" customHeight="1">
      <c r="A16" s="112" t="str">
        <f>D36</f>
        <v>Tigers in the Wild</v>
      </c>
      <c r="B16" s="111" t="str">
        <f>Achievements!K53</f>
        <v/>
      </c>
      <c r="D16" s="342"/>
      <c r="E16" s="16">
        <f>Achievements!B19</f>
        <v>5</v>
      </c>
      <c r="F16" s="105" t="str">
        <f>Achievements!C19</f>
        <v>Learn how being active is part of health</v>
      </c>
      <c r="G16" s="16" t="str">
        <f>IF(Achievements!K19&lt;&gt;"", Achievements!K19, " ")</f>
        <v xml:space="preserve"> </v>
      </c>
      <c r="I16" s="343"/>
      <c r="J16" s="16">
        <f>Electives!B20</f>
        <v>5</v>
      </c>
      <c r="K16" s="107" t="str">
        <f>Electives!C20</f>
        <v>Play a game with your den politely</v>
      </c>
      <c r="L16" s="16" t="str">
        <f>IF(Electives!K20&lt;&gt;"", Electives!K20, " ")</f>
        <v xml:space="preserve"> </v>
      </c>
      <c r="N16" s="340"/>
      <c r="O16" s="16">
        <f>Electives!B75</f>
        <v>4</v>
      </c>
      <c r="P16" s="108" t="str">
        <f>Electives!C75</f>
        <v>Create an art piece using shapes</v>
      </c>
      <c r="Q16" s="16" t="str">
        <f>IF(Electives!K75&lt;&gt;"", Electives!K75, " ")</f>
        <v xml:space="preserve"> </v>
      </c>
      <c r="S16" s="177" t="str">
        <f>'Cub Awards'!B19</f>
        <v>c</v>
      </c>
      <c r="T16" s="278" t="str">
        <f>'Cub Awards'!C19</f>
        <v>Explain the buddy system</v>
      </c>
      <c r="U16" s="278"/>
      <c r="V16" s="176" t="str">
        <f>IF('Cub Awards'!K19&lt;&gt;"", 'Cub Awards'!K19, "")</f>
        <v/>
      </c>
    </row>
    <row r="17" spans="1:22">
      <c r="A17" s="45"/>
      <c r="B17" s="46"/>
      <c r="D17" s="344" t="str">
        <f>Achievements!B21</f>
        <v>My Family's Duty to God</v>
      </c>
      <c r="E17" s="344"/>
      <c r="F17" s="344"/>
      <c r="G17" s="344"/>
      <c r="I17" s="343"/>
      <c r="J17" s="16">
        <f>Electives!B21</f>
        <v>6</v>
      </c>
      <c r="K17" s="107" t="str">
        <f>Electives!C21</f>
        <v>Work on a service project</v>
      </c>
      <c r="L17" s="16" t="str">
        <f>IF(Electives!K21&lt;&gt;"", Electives!K21, " ")</f>
        <v xml:space="preserve"> </v>
      </c>
      <c r="N17" s="341"/>
      <c r="O17" s="16">
        <f>Electives!B76</f>
        <v>5</v>
      </c>
      <c r="P17" s="108" t="str">
        <f>Electives!C76</f>
        <v>Use tangrams to create shapes</v>
      </c>
      <c r="Q17" s="16" t="str">
        <f>IF(Electives!K76&lt;&gt;"", Electives!K76, " ")</f>
        <v xml:space="preserve"> </v>
      </c>
      <c r="R17" s="138"/>
      <c r="S17" s="177" t="str">
        <f>'Cub Awards'!B20</f>
        <v>d</v>
      </c>
      <c r="T17" s="278" t="str">
        <f>'Cub Awards'!C20</f>
        <v>Attend a pack overnighter</v>
      </c>
      <c r="U17" s="278"/>
      <c r="V17" s="176" t="str">
        <f>IF('Cub Awards'!K20&lt;&gt;"", 'Cub Awards'!K20, "")</f>
        <v/>
      </c>
    </row>
    <row r="18" spans="1:22" ht="12.75" customHeight="1">
      <c r="A18" s="1" t="s">
        <v>243</v>
      </c>
      <c r="D18" s="332" t="str">
        <f>Achievements!E21</f>
        <v>(do 1 and two of 2-5)</v>
      </c>
      <c r="E18" s="16">
        <f>Achievements!B22</f>
        <v>1</v>
      </c>
      <c r="F18" s="105" t="str">
        <f>Achievements!C22</f>
        <v>Find out what duty to God means</v>
      </c>
      <c r="G18" s="16" t="str">
        <f>IF(Achievements!K22&lt;&gt;"", Achievements!K22, " ")</f>
        <v xml:space="preserve"> </v>
      </c>
      <c r="I18" s="338" t="str">
        <f>Electives!B23</f>
        <v>Family Stories</v>
      </c>
      <c r="J18" s="338"/>
      <c r="K18" s="338"/>
      <c r="L18" s="141" t="str">
        <f>IF(Electives!K22&lt;&gt;"", Electives!K22, " ")</f>
        <v xml:space="preserve"> </v>
      </c>
      <c r="N18" s="338" t="str">
        <f>Electives!B78</f>
        <v>Tiger-iffic!</v>
      </c>
      <c r="O18" s="338"/>
      <c r="P18" s="338"/>
      <c r="Q18" s="338"/>
      <c r="S18" s="177" t="str">
        <f>'Cub Awards'!B21</f>
        <v>e</v>
      </c>
      <c r="T18" s="278" t="str">
        <f>'Cub Awards'!C21</f>
        <v>Complete an oudoor service project</v>
      </c>
      <c r="U18" s="278"/>
      <c r="V18" s="176" t="str">
        <f>IF('Cub Awards'!K21&lt;&gt;"", 'Cub Awards'!K21, "")</f>
        <v/>
      </c>
    </row>
    <row r="19" spans="1:22">
      <c r="A19" s="114" t="str">
        <f>I3</f>
        <v>Curiosity, Intrigue, and Magical Mysteries</v>
      </c>
      <c r="B19" s="16" t="str">
        <f>Electives!K14</f>
        <v/>
      </c>
      <c r="D19" s="333"/>
      <c r="E19" s="16">
        <f>Achievements!B23</f>
        <v>2</v>
      </c>
      <c r="F19" s="142" t="str">
        <f>Achievements!C23</f>
        <v>What makes family member special</v>
      </c>
      <c r="G19" s="16" t="str">
        <f>IF(Achievements!K23&lt;&gt;"", Achievements!K23, " ")</f>
        <v xml:space="preserve"> </v>
      </c>
      <c r="I19" s="343" t="str">
        <f>Electives!E23</f>
        <v>(do 1 and three of 2-8)</v>
      </c>
      <c r="J19" s="16">
        <f>Electives!B24</f>
        <v>1</v>
      </c>
      <c r="K19" s="107" t="str">
        <f>Electives!C24</f>
        <v>Discuss where your family originated</v>
      </c>
      <c r="L19" s="16" t="str">
        <f>IF(Electives!K24&lt;&gt;"", Electives!K24, " ")</f>
        <v xml:space="preserve"> </v>
      </c>
      <c r="N19" s="348" t="str">
        <f>Electives!E78</f>
        <v>(do 1-3 and one of 4-6)</v>
      </c>
      <c r="O19" s="16">
        <f>Electives!B79</f>
        <v>1</v>
      </c>
      <c r="P19" s="107" t="str">
        <f>Electives!C79</f>
        <v>Play two games by yourself</v>
      </c>
      <c r="Q19" s="16" t="str">
        <f>IF(Electives!K79&lt;&gt;"", Electives!K79, " ")</f>
        <v xml:space="preserve"> </v>
      </c>
      <c r="S19" s="177" t="str">
        <f>'Cub Awards'!B22</f>
        <v>f</v>
      </c>
      <c r="T19" s="278" t="str">
        <f>'Cub Awards'!C22</f>
        <v>Complete conservation project</v>
      </c>
      <c r="U19" s="278"/>
      <c r="V19" s="176" t="str">
        <f>IF('Cub Awards'!K22&lt;&gt;"", 'Cub Awards'!K22, "")</f>
        <v/>
      </c>
    </row>
    <row r="20" spans="1:22" ht="12.75" customHeight="1">
      <c r="A20" s="115" t="str">
        <f>I11</f>
        <v>Earning Your Stripes</v>
      </c>
      <c r="B20" s="16" t="str">
        <f>Electives!K22</f>
        <v xml:space="preserve"> </v>
      </c>
      <c r="D20" s="333"/>
      <c r="E20" s="16">
        <f>Achievements!B24</f>
        <v>3</v>
      </c>
      <c r="F20" s="105" t="str">
        <f>Achievements!C24</f>
        <v>Show your family's beliefs</v>
      </c>
      <c r="G20" s="16" t="str">
        <f>IF(Achievements!K24&lt;&gt;"", Achievements!K24, " ")</f>
        <v xml:space="preserve"> </v>
      </c>
      <c r="I20" s="343"/>
      <c r="J20" s="16">
        <f>Electives!B25</f>
        <v>2</v>
      </c>
      <c r="K20" s="107" t="str">
        <f>Electives!C25</f>
        <v>Make a family crest</v>
      </c>
      <c r="L20" s="16" t="str">
        <f>IF(Electives!K25&lt;&gt;"", Electives!K25, " ")</f>
        <v xml:space="preserve"> </v>
      </c>
      <c r="N20" s="348"/>
      <c r="O20" s="16">
        <f>Electives!B80</f>
        <v>2</v>
      </c>
      <c r="P20" s="107" t="str">
        <f>Electives!C80</f>
        <v>Play an inside game</v>
      </c>
      <c r="Q20" s="16" t="str">
        <f>IF(Electives!K80&lt;&gt;"", Electives!K80, " ")</f>
        <v xml:space="preserve"> </v>
      </c>
      <c r="S20" s="177" t="str">
        <f>'Cub Awards'!B23</f>
        <v>g</v>
      </c>
      <c r="T20" s="278" t="str">
        <f>'Cub Awards'!C23</f>
        <v>Earn the Summertime Pack Award</v>
      </c>
      <c r="U20" s="278"/>
      <c r="V20" s="176" t="str">
        <f>IF('Cub Awards'!K23&lt;&gt;"", 'Cub Awards'!K23, "")</f>
        <v/>
      </c>
    </row>
    <row r="21" spans="1:22">
      <c r="A21" s="115" t="str">
        <f>I18</f>
        <v>Family Stories</v>
      </c>
      <c r="B21" s="16" t="str">
        <f>Electives!K32</f>
        <v/>
      </c>
      <c r="D21" s="333"/>
      <c r="E21" s="16">
        <f>Achievements!B25</f>
        <v>4</v>
      </c>
      <c r="F21" s="105" t="str">
        <f>Achievements!C25</f>
        <v>Participate in a worship experience</v>
      </c>
      <c r="G21" s="16" t="str">
        <f>IF(Achievements!K25&lt;&gt;"", Achievements!K25, " ")</f>
        <v xml:space="preserve"> </v>
      </c>
      <c r="I21" s="343"/>
      <c r="J21" s="16">
        <f>Electives!B26</f>
        <v>3</v>
      </c>
      <c r="K21" s="107" t="str">
        <f>Electives!C26</f>
        <v>Find out about your heritage</v>
      </c>
      <c r="L21" s="16" t="str">
        <f>IF(Electives!K26&lt;&gt;"", Electives!K26, " ")</f>
        <v xml:space="preserve"> </v>
      </c>
      <c r="N21" s="348"/>
      <c r="O21" s="16">
        <f>Electives!B81</f>
        <v>3</v>
      </c>
      <c r="P21" s="107" t="str">
        <f>Electives!C81</f>
        <v>Play a problem-solving game</v>
      </c>
      <c r="Q21" s="16" t="str">
        <f>IF(Electives!K81&lt;&gt;"", Electives!K81, " ")</f>
        <v xml:space="preserve"> </v>
      </c>
      <c r="S21" s="177" t="str">
        <f>'Cub Awards'!B24</f>
        <v>h</v>
      </c>
      <c r="T21" s="278" t="str">
        <f>'Cub Awards'!C24</f>
        <v>Participate in nature observation</v>
      </c>
      <c r="U21" s="278"/>
      <c r="V21" s="176" t="str">
        <f>IF('Cub Awards'!K24&lt;&gt;"", 'Cub Awards'!K24, "")</f>
        <v/>
      </c>
    </row>
    <row r="22" spans="1:22">
      <c r="A22" s="115" t="str">
        <f>I27</f>
        <v>Floats and Boats</v>
      </c>
      <c r="B22" s="16" t="str">
        <f>Electives!K41</f>
        <v/>
      </c>
      <c r="D22" s="334"/>
      <c r="E22" s="16">
        <f>Achievements!B26</f>
        <v>5</v>
      </c>
      <c r="F22" s="143" t="str">
        <f>Achievements!C26</f>
        <v>Carry out an act that shows duty to God</v>
      </c>
      <c r="G22" s="16" t="str">
        <f>IF(Achievements!K26&lt;&gt;"", Achievements!K26, " ")</f>
        <v xml:space="preserve"> </v>
      </c>
      <c r="I22" s="343"/>
      <c r="J22" s="16">
        <f>Electives!B27</f>
        <v>4</v>
      </c>
      <c r="K22" s="107" t="str">
        <f>Electives!C27</f>
        <v>Interview a family elder</v>
      </c>
      <c r="L22" s="16" t="str">
        <f>IF(Electives!K27&lt;&gt;"", Electives!K27, " ")</f>
        <v xml:space="preserve"> </v>
      </c>
      <c r="N22" s="348"/>
      <c r="O22" s="16" t="str">
        <f>Electives!B82</f>
        <v>4a</v>
      </c>
      <c r="P22" s="107" t="str">
        <f>Electives!C82</f>
        <v>Play a family video game tournament</v>
      </c>
      <c r="Q22" s="16" t="str">
        <f>IF(Electives!K82&lt;&gt;"", Electives!K82, " ")</f>
        <v xml:space="preserve"> </v>
      </c>
      <c r="S22" s="177" t="str">
        <f>'Cub Awards'!B25</f>
        <v>i</v>
      </c>
      <c r="T22" s="278" t="str">
        <f>'Cub Awards'!C25</f>
        <v>Participate in outdoor aquatics</v>
      </c>
      <c r="U22" s="278"/>
      <c r="V22" s="176" t="str">
        <f>IF('Cub Awards'!K25&lt;&gt;"", 'Cub Awards'!K25, "")</f>
        <v/>
      </c>
    </row>
    <row r="23" spans="1:22">
      <c r="A23" s="116" t="str">
        <f>I35</f>
        <v>Good Knights</v>
      </c>
      <c r="B23" s="16" t="str">
        <f>Electives!K49</f>
        <v/>
      </c>
      <c r="D23" s="344" t="str">
        <f>Achievements!B28</f>
        <v>Team Tiger</v>
      </c>
      <c r="E23" s="344"/>
      <c r="F23" s="344"/>
      <c r="G23" s="344"/>
      <c r="I23" s="343"/>
      <c r="J23" s="16">
        <f>Electives!B28</f>
        <v>5</v>
      </c>
      <c r="K23" s="107" t="str">
        <f>Electives!C28</f>
        <v>Make a family tree</v>
      </c>
      <c r="L23" s="16" t="str">
        <f>IF(Electives!K28&lt;&gt;"", Electives!K28, " ")</f>
        <v xml:space="preserve"> </v>
      </c>
      <c r="N23" s="348"/>
      <c r="O23" s="16" t="str">
        <f>Electives!B83</f>
        <v>4b</v>
      </c>
      <c r="P23" s="145" t="str">
        <f>Electives!C83</f>
        <v>List three tips to help someone learn a game</v>
      </c>
      <c r="Q23" s="16" t="str">
        <f>IF(Electives!K83&lt;&gt;"", Electives!K83, " ")</f>
        <v xml:space="preserve"> </v>
      </c>
      <c r="S23" s="177" t="str">
        <f>'Cub Awards'!B26</f>
        <v>j</v>
      </c>
      <c r="T23" s="278" t="str">
        <f>'Cub Awards'!C26</f>
        <v>Participate in outdoor campfire pgm</v>
      </c>
      <c r="U23" s="278"/>
      <c r="V23" s="176" t="str">
        <f>IF('Cub Awards'!K26&lt;&gt;"", 'Cub Awards'!K26, "")</f>
        <v/>
      </c>
    </row>
    <row r="24" spans="1:22" ht="12.75" customHeight="1">
      <c r="A24" s="115" t="str">
        <f>I42</f>
        <v>Rolling Tigers</v>
      </c>
      <c r="B24" s="16" t="str">
        <f>Electives!K60</f>
        <v/>
      </c>
      <c r="D24" s="346" t="str">
        <f>Achievements!E28</f>
        <v>(do 1-2 and two of 3-5)</v>
      </c>
      <c r="E24" s="16">
        <f>Achievements!B29</f>
        <v>1</v>
      </c>
      <c r="F24" s="105" t="str">
        <f>Achievements!C29</f>
        <v>List different teams you're a part of</v>
      </c>
      <c r="G24" s="16" t="str">
        <f>IF(Achievements!K29&lt;&gt;"", Achievements!K29, " ")</f>
        <v xml:space="preserve"> </v>
      </c>
      <c r="I24" s="343"/>
      <c r="J24" s="16">
        <f>Electives!B29</f>
        <v>6</v>
      </c>
      <c r="K24" s="107" t="str">
        <f>Electives!C29</f>
        <v>Share what your name means</v>
      </c>
      <c r="L24" s="16" t="str">
        <f>IF(Electives!K29&lt;&gt;"", Electives!K29, " ")</f>
        <v xml:space="preserve"> </v>
      </c>
      <c r="N24" s="348"/>
      <c r="O24" s="16" t="str">
        <f>Electives!B84</f>
        <v>4c</v>
      </c>
      <c r="P24" s="108" t="str">
        <f>Electives!C84</f>
        <v>Play an appropriate game with a friend</v>
      </c>
      <c r="Q24" s="16" t="str">
        <f>IF(Electives!K84&lt;&gt;"", Electives!K84, " ")</f>
        <v xml:space="preserve"> </v>
      </c>
      <c r="S24" s="177" t="str">
        <f>'Cub Awards'!B27</f>
        <v>k</v>
      </c>
      <c r="T24" s="278" t="str">
        <f>'Cub Awards'!C27</f>
        <v>Participate in outdoor sporting event</v>
      </c>
      <c r="U24" s="278"/>
      <c r="V24" s="176" t="str">
        <f>IF('Cub Awards'!K27&lt;&gt;"", 'Cub Awards'!K27, "")</f>
        <v/>
      </c>
    </row>
    <row r="25" spans="1:22" ht="12.75" customHeight="1">
      <c r="A25" s="115" t="str">
        <f>N3</f>
        <v>Sky is the Limit</v>
      </c>
      <c r="B25" s="16" t="str">
        <f>Electives!K70</f>
        <v/>
      </c>
      <c r="D25" s="346"/>
      <c r="E25" s="16">
        <f>Achievements!B30</f>
        <v>2</v>
      </c>
      <c r="F25" s="105" t="str">
        <f>Achievements!C30</f>
        <v>Make a den job chart</v>
      </c>
      <c r="G25" s="16" t="str">
        <f>IF(Achievements!K30&lt;&gt;"", Achievements!K30, " ")</f>
        <v xml:space="preserve"> </v>
      </c>
      <c r="I25" s="343"/>
      <c r="J25" s="16">
        <f>Electives!B30</f>
        <v>7</v>
      </c>
      <c r="K25" s="145" t="str">
        <f>Electives!C30</f>
        <v>Share favorite snack from your heritage</v>
      </c>
      <c r="L25" s="16" t="str">
        <f>IF(Electives!K30&lt;&gt;"", Electives!K30, " ")</f>
        <v xml:space="preserve"> </v>
      </c>
      <c r="N25" s="348"/>
      <c r="O25" s="16">
        <f>Electives!B85</f>
        <v>5</v>
      </c>
      <c r="P25" s="107" t="str">
        <f>Electives!C85</f>
        <v>Invent a game and play it</v>
      </c>
      <c r="Q25" s="16" t="str">
        <f>IF(Electives!K85&lt;&gt;"", Electives!K85, " ")</f>
        <v xml:space="preserve"> </v>
      </c>
      <c r="S25" s="177" t="str">
        <f>'Cub Awards'!B28</f>
        <v>l</v>
      </c>
      <c r="T25" s="278" t="str">
        <f>'Cub Awards'!C28</f>
        <v>Participate in outdoor worship service</v>
      </c>
      <c r="U25" s="278"/>
      <c r="V25" s="176" t="str">
        <f>IF('Cub Awards'!K28&lt;&gt;"", 'Cub Awards'!K28, "")</f>
        <v/>
      </c>
    </row>
    <row r="26" spans="1:22" ht="12.75" customHeight="1">
      <c r="A26" s="115" t="str">
        <f>N12</f>
        <v>Stories in Shapes</v>
      </c>
      <c r="B26" s="113" t="str">
        <f>Electives!K77</f>
        <v/>
      </c>
      <c r="D26" s="346"/>
      <c r="E26" s="16">
        <f>Achievements!B31</f>
        <v>3</v>
      </c>
      <c r="F26" s="143" t="str">
        <f>Achievements!C31</f>
        <v>Do two chores at home weekly for a month</v>
      </c>
      <c r="G26" s="16" t="str">
        <f>IF(Achievements!K31&lt;&gt;"", Achievements!K31, " ")</f>
        <v xml:space="preserve"> </v>
      </c>
      <c r="I26" s="343"/>
      <c r="J26" s="16">
        <f>Electives!B31</f>
        <v>8</v>
      </c>
      <c r="K26" s="107" t="str">
        <f>Electives!C31</f>
        <v>Locate your family's origin on a map</v>
      </c>
      <c r="L26" s="16" t="str">
        <f>IF(Electives!K31&lt;&gt;"", Electives!K31, " ")</f>
        <v xml:space="preserve"> </v>
      </c>
      <c r="N26" s="348"/>
      <c r="O26" s="16">
        <f>Electives!B86</f>
        <v>6</v>
      </c>
      <c r="P26" s="107" t="str">
        <f>Electives!C86</f>
        <v>Play a team game with your den</v>
      </c>
      <c r="Q26" s="16" t="str">
        <f>IF(Electives!K86&lt;&gt;"", Electives!K86, " ")</f>
        <v xml:space="preserve"> </v>
      </c>
      <c r="S26" s="177" t="str">
        <f>'Cub Awards'!B29</f>
        <v>m</v>
      </c>
      <c r="T26" s="278" t="str">
        <f>'Cub Awards'!C29</f>
        <v>Explore park</v>
      </c>
      <c r="U26" s="278"/>
      <c r="V26" s="176" t="str">
        <f>IF('Cub Awards'!K29&lt;&gt;"", 'Cub Awards'!K29, "")</f>
        <v/>
      </c>
    </row>
    <row r="27" spans="1:22">
      <c r="A27" s="115" t="str">
        <f>N18</f>
        <v>Tiger-iffic!</v>
      </c>
      <c r="B27" s="16" t="str">
        <f>Electives!K87</f>
        <v xml:space="preserve"> </v>
      </c>
      <c r="D27" s="346"/>
      <c r="E27" s="16">
        <f>Achievements!B32</f>
        <v>4</v>
      </c>
      <c r="F27" s="105" t="str">
        <f>Achievements!C32</f>
        <v>Do activity to help community</v>
      </c>
      <c r="G27" s="16" t="str">
        <f>IF(Achievements!K32&lt;&gt;"", Achievements!K32, " ")</f>
        <v xml:space="preserve"> </v>
      </c>
      <c r="I27" s="338" t="str">
        <f>Electives!B33</f>
        <v>Floats and Boats</v>
      </c>
      <c r="J27" s="338"/>
      <c r="K27" s="338"/>
      <c r="L27" s="141" t="str">
        <f>IF(Electives!K31&lt;&gt;"", Electives!K31, " ")</f>
        <v xml:space="preserve"> </v>
      </c>
      <c r="N27" s="344" t="str">
        <f>Electives!B88</f>
        <v>Tiger: Safe and Smart</v>
      </c>
      <c r="O27" s="344"/>
      <c r="P27" s="344"/>
      <c r="Q27" s="344"/>
      <c r="S27" s="177" t="str">
        <f>'Cub Awards'!B30</f>
        <v>n</v>
      </c>
      <c r="T27" s="278" t="str">
        <f>'Cub Awards'!C30</f>
        <v>Invent and play outside game</v>
      </c>
      <c r="U27" s="278"/>
      <c r="V27" s="176" t="str">
        <f>IF('Cub Awards'!K30&lt;&gt;"", 'Cub Awards'!K30, "")</f>
        <v/>
      </c>
    </row>
    <row r="28" spans="1:22">
      <c r="A28" s="115" t="str">
        <f>N27</f>
        <v>Tiger: Safe and Smart</v>
      </c>
      <c r="B28" s="16" t="str">
        <f>Electives!K98</f>
        <v xml:space="preserve"> </v>
      </c>
      <c r="D28" s="346"/>
      <c r="E28" s="16">
        <f>Achievements!B33</f>
        <v>5</v>
      </c>
      <c r="F28" s="142" t="str">
        <f>Achievements!C33</f>
        <v>Show 3 ways a den makes a good team</v>
      </c>
      <c r="G28" s="16" t="str">
        <f>IF(Achievements!K33&lt;&gt;"", Achievements!K33, " ")</f>
        <v xml:space="preserve"> </v>
      </c>
      <c r="I28" s="343" t="str">
        <f>Electives!E33</f>
        <v>(1-4 and one of 5-7)</v>
      </c>
      <c r="J28" s="16">
        <f>Electives!B34</f>
        <v>1</v>
      </c>
      <c r="K28" s="140" t="str">
        <f>Electives!C34</f>
        <v>Say the SCOUT water safety chant</v>
      </c>
      <c r="L28" s="16" t="str">
        <f>IF(Electives!K34&lt;&gt;"", Electives!K34, " ")</f>
        <v xml:space="preserve"> </v>
      </c>
      <c r="N28" s="343" t="str">
        <f>Electives!E88</f>
        <v>(do 1-8)</v>
      </c>
      <c r="O28" s="16">
        <f>Electives!B89</f>
        <v>1</v>
      </c>
      <c r="P28" s="107" t="str">
        <f>Electives!C89</f>
        <v>Memorize your Address</v>
      </c>
      <c r="Q28" s="16" t="str">
        <f>IF(Electives!K89&lt;&gt;"", Electives!K89, " ")</f>
        <v xml:space="preserve"> </v>
      </c>
    </row>
    <row r="29" spans="1:22" ht="12.75" customHeight="1">
      <c r="A29" s="115" t="str">
        <f>N37</f>
        <v>Tiger Tag</v>
      </c>
      <c r="B29" s="16" t="str">
        <f>Electives!K104</f>
        <v/>
      </c>
      <c r="D29" s="344" t="str">
        <f>Achievements!B35</f>
        <v>Tiger Bites</v>
      </c>
      <c r="E29" s="344"/>
      <c r="F29" s="344"/>
      <c r="G29" s="344"/>
      <c r="I29" s="343"/>
      <c r="J29" s="16">
        <f>Electives!B35</f>
        <v>2</v>
      </c>
      <c r="K29" s="140" t="str">
        <f>Electives!C35</f>
        <v>Importance of buddies and play game</v>
      </c>
      <c r="L29" s="16" t="str">
        <f>IF(Electives!K35&lt;&gt;"", Electives!K35, " ")</f>
        <v xml:space="preserve"> </v>
      </c>
      <c r="N29" s="343"/>
      <c r="O29" s="16">
        <f>Electives!B90</f>
        <v>2</v>
      </c>
      <c r="P29" s="109" t="str">
        <f>Electives!C90</f>
        <v>Memorize an emergency contact's phone #</v>
      </c>
      <c r="Q29" s="16" t="str">
        <f>IF(Electives!K90&lt;&gt;"", Electives!K90, " ")</f>
        <v xml:space="preserve"> </v>
      </c>
    </row>
    <row r="30" spans="1:22" ht="12.75" customHeight="1">
      <c r="A30" s="115" t="str">
        <f>N42</f>
        <v>Tiger Tales</v>
      </c>
      <c r="B30" s="16" t="str">
        <f>Electives!K113</f>
        <v xml:space="preserve"> </v>
      </c>
      <c r="D30" s="347" t="str">
        <f>Achievements!E35</f>
        <v>(do 1-2 and two of 3-6)</v>
      </c>
      <c r="E30" s="16">
        <f>Achievements!B36</f>
        <v>1</v>
      </c>
      <c r="F30" s="105" t="str">
        <f>Achievements!C36</f>
        <v>Identify good and bad food choices</v>
      </c>
      <c r="G30" s="16" t="str">
        <f>IF(Achievements!K36&lt;&gt;"", Achievements!K36, " ")</f>
        <v xml:space="preserve"> </v>
      </c>
      <c r="I30" s="343"/>
      <c r="J30" s="16">
        <f>Electives!B36</f>
        <v>3</v>
      </c>
      <c r="K30" s="140" t="str">
        <f>Electives!C36</f>
        <v>Help someone into the water</v>
      </c>
      <c r="L30" s="16" t="str">
        <f>IF(Electives!K36&lt;&gt;"", Electives!K36, " ")</f>
        <v xml:space="preserve"> </v>
      </c>
      <c r="N30" s="343"/>
      <c r="O30" s="16">
        <f>Electives!B91</f>
        <v>3</v>
      </c>
      <c r="P30" s="107" t="str">
        <f>Electives!C91</f>
        <v>Take 911 safety quiz</v>
      </c>
      <c r="Q30" s="16" t="str">
        <f>IF(Electives!K91&lt;&gt;"", Electives!K91, " ")</f>
        <v xml:space="preserve"> </v>
      </c>
      <c r="S30" s="329" t="s">
        <v>419</v>
      </c>
      <c r="T30" s="329"/>
      <c r="U30" s="329"/>
      <c r="V30" s="329"/>
    </row>
    <row r="31" spans="1:22">
      <c r="A31" s="112" t="str">
        <f>N50</f>
        <v>Tiger Theater</v>
      </c>
      <c r="B31" s="16" t="str">
        <f>Electives!K120</f>
        <v xml:space="preserve"> </v>
      </c>
      <c r="D31" s="347"/>
      <c r="E31" s="16">
        <f>Achievements!B37</f>
        <v>2</v>
      </c>
      <c r="F31" s="105" t="str">
        <f>Achievements!C37</f>
        <v>Keep yourself and area clean</v>
      </c>
      <c r="G31" s="16" t="str">
        <f>IF(Achievements!K37&lt;&gt;"", Achievements!K37, " ")</f>
        <v xml:space="preserve"> </v>
      </c>
      <c r="I31" s="343"/>
      <c r="J31" s="16">
        <f>Electives!B37</f>
        <v>4</v>
      </c>
      <c r="K31" s="147" t="str">
        <f>Electives!C37</f>
        <v>Blow your breath under water and do a glide</v>
      </c>
      <c r="L31" s="16" t="str">
        <f>IF(Electives!K37&lt;&gt;"", Electives!K37, " ")</f>
        <v xml:space="preserve"> </v>
      </c>
      <c r="N31" s="343"/>
      <c r="O31" s="16">
        <f>Electives!B92</f>
        <v>4</v>
      </c>
      <c r="P31" s="107" t="str">
        <f>Electives!C92</f>
        <v>Show "Stop Drop and Roll"</v>
      </c>
      <c r="Q31" s="16" t="str">
        <f>IF(Electives!K92&lt;&gt;"", Electives!K92, " ")</f>
        <v xml:space="preserve"> </v>
      </c>
      <c r="S31" s="329"/>
      <c r="T31" s="329"/>
      <c r="U31" s="329"/>
      <c r="V31" s="329"/>
    </row>
    <row r="32" spans="1:22">
      <c r="A32" s="2"/>
      <c r="B32" s="15"/>
      <c r="D32" s="347"/>
      <c r="E32" s="16">
        <f>Achievements!B38</f>
        <v>3</v>
      </c>
      <c r="F32" s="142" t="str">
        <f>Achievements!C38</f>
        <v>Show difference between fruit and veggie</v>
      </c>
      <c r="G32" s="16" t="str">
        <f>IF(Achievements!K38&lt;&gt;"", Achievements!K38, " ")</f>
        <v xml:space="preserve"> </v>
      </c>
      <c r="I32" s="343"/>
      <c r="J32" s="16">
        <f>Electives!B38</f>
        <v>5</v>
      </c>
      <c r="K32" s="140" t="str">
        <f>Electives!C38</f>
        <v>Identify five different kinds of boats</v>
      </c>
      <c r="L32" s="16" t="str">
        <f>IF(Electives!K38&lt;&gt;"", Electives!K38, " ")</f>
        <v xml:space="preserve"> </v>
      </c>
      <c r="N32" s="343"/>
      <c r="O32" s="16">
        <f>Electives!B93</f>
        <v>5</v>
      </c>
      <c r="P32" s="107" t="str">
        <f>Electives!C93</f>
        <v>Show rolling someone in a blanket</v>
      </c>
      <c r="Q32" s="16" t="str">
        <f>IF(Electives!K93&lt;&gt;"", Electives!K93, " ")</f>
        <v xml:space="preserve"> </v>
      </c>
      <c r="S32" s="10"/>
      <c r="T32" s="178" t="str">
        <f>'Shooting Sports'!C5</f>
        <v>BB Gun: Level 1</v>
      </c>
      <c r="U32" s="10"/>
      <c r="V32" s="10"/>
    </row>
    <row r="33" spans="1:22" ht="12.75" customHeight="1">
      <c r="A33" s="2"/>
      <c r="B33" s="15"/>
      <c r="D33" s="347"/>
      <c r="E33" s="16">
        <f>Achievements!B39</f>
        <v>4</v>
      </c>
      <c r="F33" s="105" t="str">
        <f>Achievements!C39</f>
        <v>Help your family at a meal for a week</v>
      </c>
      <c r="G33" s="16" t="str">
        <f>IF(Achievements!K39&lt;&gt;"", Achievements!K39, " ")</f>
        <v xml:space="preserve"> </v>
      </c>
      <c r="I33" s="343"/>
      <c r="J33" s="16">
        <f>Electives!B39</f>
        <v>6</v>
      </c>
      <c r="K33" s="140" t="str">
        <f>Electives!C39</f>
        <v>Build a boat from recycled materials</v>
      </c>
      <c r="L33" s="16" t="str">
        <f>IF(Electives!K39&lt;&gt;"", Electives!K39, " ")</f>
        <v xml:space="preserve"> </v>
      </c>
      <c r="N33" s="343"/>
      <c r="O33" s="16">
        <f>Electives!B94</f>
        <v>6</v>
      </c>
      <c r="P33" s="107" t="str">
        <f>Electives!C94</f>
        <v>Make a fire escape map</v>
      </c>
      <c r="Q33" s="16" t="str">
        <f>IF(Electives!K94&lt;&gt;"", Electives!K94, " ")</f>
        <v xml:space="preserve"> </v>
      </c>
      <c r="S33" s="148">
        <f>'Shooting Sports'!B6</f>
        <v>1</v>
      </c>
      <c r="T33" s="148" t="str">
        <f>'Shooting Sports'!C6</f>
        <v>Explain what to do if you find gun</v>
      </c>
      <c r="U33" s="148"/>
      <c r="V33" s="148" t="str">
        <f>IF('Shooting Sports'!K6&lt;&gt;"", 'Shooting Sports'!K6, "")</f>
        <v/>
      </c>
    </row>
    <row r="34" spans="1:22" ht="12.75" customHeight="1">
      <c r="A34" s="2"/>
      <c r="B34" s="15"/>
      <c r="D34" s="347"/>
      <c r="E34" s="16">
        <f>Achievements!B40</f>
        <v>5</v>
      </c>
      <c r="F34" s="143" t="str">
        <f>Achievements!C40</f>
        <v>Use manners while eating with your fingers</v>
      </c>
      <c r="G34" s="16" t="str">
        <f>IF(Achievements!K40&lt;&gt;"", Achievements!K40, " ")</f>
        <v xml:space="preserve"> </v>
      </c>
      <c r="I34" s="343"/>
      <c r="J34" s="16">
        <f>Electives!B40</f>
        <v>7</v>
      </c>
      <c r="K34" s="146" t="str">
        <f>Electives!C40</f>
        <v>Show you can wear a life jacket properly</v>
      </c>
      <c r="L34" s="16" t="str">
        <f>IF(Electives!K40&lt;&gt;"", Electives!K40, " ")</f>
        <v xml:space="preserve"> </v>
      </c>
      <c r="N34" s="343"/>
      <c r="O34" s="16">
        <f>Electives!B95</f>
        <v>7</v>
      </c>
      <c r="P34" s="108" t="str">
        <f>Electives!C95</f>
        <v>Explain fire escape map and do fire drill</v>
      </c>
      <c r="Q34" s="16" t="str">
        <f>IF(Electives!K95&lt;&gt;"", Electives!K95, " ")</f>
        <v xml:space="preserve"> </v>
      </c>
      <c r="S34" s="148">
        <f>'Shooting Sports'!B7</f>
        <v>2</v>
      </c>
      <c r="T34" s="148" t="str">
        <f>'Shooting Sports'!C7</f>
        <v>Load, fire, secure gun and safety mech.</v>
      </c>
      <c r="U34" s="148"/>
      <c r="V34" s="148" t="str">
        <f>IF('Shooting Sports'!K7&lt;&gt;"", 'Shooting Sports'!K7, "")</f>
        <v/>
      </c>
    </row>
    <row r="35" spans="1:22">
      <c r="A35" s="88" t="s">
        <v>92</v>
      </c>
      <c r="B35" s="119"/>
      <c r="D35" s="347"/>
      <c r="E35" s="16">
        <f>Achievements!B41</f>
        <v>6</v>
      </c>
      <c r="F35" s="105" t="str">
        <f>Achievements!C41</f>
        <v>Make a good snack choice for den</v>
      </c>
      <c r="G35" s="16" t="str">
        <f>IF(Achievements!K41&lt;&gt;"", Achievements!K41, " ")</f>
        <v xml:space="preserve"> </v>
      </c>
      <c r="I35" s="338" t="str">
        <f>Electives!B42</f>
        <v>Good Knights</v>
      </c>
      <c r="J35" s="338"/>
      <c r="K35" s="338"/>
      <c r="L35" s="338"/>
      <c r="N35" s="343"/>
      <c r="O35" s="16">
        <f>Electives!B96</f>
        <v>8</v>
      </c>
      <c r="P35" s="144" t="str">
        <f>Electives!C96</f>
        <v>Find and check batteries in smoke detectors</v>
      </c>
      <c r="Q35" s="16" t="str">
        <f>IF(Electives!K96&lt;&gt;"", Electives!K96, " ")</f>
        <v xml:space="preserve"> </v>
      </c>
      <c r="S35" s="148">
        <f>'Shooting Sports'!B8</f>
        <v>3</v>
      </c>
      <c r="T35" s="148" t="str">
        <f>'Shooting Sports'!C8</f>
        <v>Demonstrate good shooting techniques</v>
      </c>
      <c r="U35" s="148"/>
      <c r="V35" s="148" t="str">
        <f>IF('Shooting Sports'!K8&lt;&gt;"", 'Shooting Sports'!K8, "")</f>
        <v/>
      </c>
    </row>
    <row r="36" spans="1:22" ht="12.75" customHeight="1">
      <c r="A36" s="89" t="s">
        <v>93</v>
      </c>
      <c r="B36" s="120"/>
      <c r="D36" s="344" t="str">
        <f>Achievements!B43</f>
        <v>Tigers in the Wild</v>
      </c>
      <c r="E36" s="344"/>
      <c r="F36" s="344"/>
      <c r="G36" s="344"/>
      <c r="I36" s="347" t="str">
        <f>Electives!E42</f>
        <v>(do 1-2 and two of 3-6)</v>
      </c>
      <c r="J36" s="16">
        <f>Electives!B43</f>
        <v>1</v>
      </c>
      <c r="K36" s="107" t="str">
        <f>Electives!C43</f>
        <v>Explain one point of the Scout Law</v>
      </c>
      <c r="L36" s="16" t="str">
        <f>IF(Electives!K43&lt;&gt;"", Electives!K43, " ")</f>
        <v xml:space="preserve"> </v>
      </c>
      <c r="N36" s="343"/>
      <c r="O36" s="16">
        <f>Electives!B97</f>
        <v>9</v>
      </c>
      <c r="P36" s="107" t="str">
        <f>Electives!C97</f>
        <v>Visit with an emergency responder</v>
      </c>
      <c r="Q36" s="16" t="str">
        <f>IF(Electives!K97&lt;&gt;"", Electives!K97, " ")</f>
        <v xml:space="preserve"> </v>
      </c>
      <c r="S36" s="148">
        <f>'Shooting Sports'!B9</f>
        <v>4</v>
      </c>
      <c r="T36" s="148" t="str">
        <f>'Shooting Sports'!C9</f>
        <v>Show how to put away and store gun</v>
      </c>
      <c r="U36" s="148"/>
      <c r="V36" s="148" t="str">
        <f>IF('Shooting Sports'!K9&lt;&gt;"", 'Shooting Sports'!K9, "")</f>
        <v/>
      </c>
    </row>
    <row r="37" spans="1:22" ht="12.75" customHeight="1">
      <c r="A37" s="89" t="s">
        <v>334</v>
      </c>
      <c r="B37" s="120"/>
      <c r="D37" s="343" t="str">
        <f>Achievements!E43</f>
        <v>(do 1-3 and one of 4-7)</v>
      </c>
      <c r="E37" s="16">
        <f>Achievements!B44</f>
        <v>1</v>
      </c>
      <c r="F37" s="142" t="str">
        <f>Achievements!C44</f>
        <v>Collect the CS Six Essentials for a hike</v>
      </c>
      <c r="G37" s="16" t="str">
        <f>IF(Achievements!K44&lt;&gt;"", Achievements!K44, " ")</f>
        <v xml:space="preserve"> </v>
      </c>
      <c r="I37" s="347"/>
      <c r="J37" s="16">
        <f>Electives!B44</f>
        <v>2</v>
      </c>
      <c r="K37" s="107" t="str">
        <f>Electives!C44</f>
        <v>Make a code of conduct for your den</v>
      </c>
      <c r="L37" s="16" t="str">
        <f>IF(Electives!K44&lt;&gt;"", Electives!K44, " ")</f>
        <v xml:space="preserve"> </v>
      </c>
      <c r="N37" s="344" t="str">
        <f>Electives!B99</f>
        <v>Tiger Tag</v>
      </c>
      <c r="O37" s="344"/>
      <c r="P37" s="344"/>
      <c r="Q37" s="344"/>
      <c r="S37" s="179"/>
      <c r="T37" s="178" t="str">
        <f>'Shooting Sports'!C11</f>
        <v>BB Gun: Level 2</v>
      </c>
      <c r="U37" s="179"/>
      <c r="V37" s="179" t="str">
        <f>IF('Shooting Sports'!K11&lt;&gt;"", 'Shooting Sports'!K11, "")</f>
        <v/>
      </c>
    </row>
    <row r="38" spans="1:22" ht="12.75" customHeight="1">
      <c r="A38" s="90" t="s">
        <v>94</v>
      </c>
      <c r="B38" s="121"/>
      <c r="D38" s="343"/>
      <c r="E38" s="16">
        <f>Achievements!B45</f>
        <v>2</v>
      </c>
      <c r="F38" s="105" t="str">
        <f>Achievements!C45</f>
        <v>Go for a hike and carry your own gear</v>
      </c>
      <c r="G38" s="16" t="str">
        <f>IF(Achievements!K45&lt;&gt;"", Achievements!K45, " ")</f>
        <v xml:space="preserve"> </v>
      </c>
      <c r="I38" s="347"/>
      <c r="J38" s="16">
        <f>Electives!B45</f>
        <v>3</v>
      </c>
      <c r="K38" s="107" t="str">
        <f>Electives!C45</f>
        <v>Create a den and a personal shield</v>
      </c>
      <c r="L38" s="16" t="str">
        <f>IF(Electives!K45&lt;&gt;"", Electives!K45, " ")</f>
        <v xml:space="preserve"> </v>
      </c>
      <c r="N38" s="332" t="str">
        <f>Electives!E99</f>
        <v>(do 1-2 and one of 3-4)</v>
      </c>
      <c r="O38" s="16">
        <f>Electives!B100</f>
        <v>1</v>
      </c>
      <c r="P38" s="107" t="str">
        <f>Electives!C100</f>
        <v>Tell den about active game</v>
      </c>
      <c r="Q38" s="16" t="str">
        <f>IF(Electives!K100&lt;&gt;"", Electives!K100, " ")</f>
        <v xml:space="preserve"> </v>
      </c>
      <c r="S38" s="148">
        <f>'Shooting Sports'!B12</f>
        <v>1</v>
      </c>
      <c r="T38" s="148" t="str">
        <f>'Shooting Sports'!C12</f>
        <v>Earn the Level 1 Emblem for BB Gun</v>
      </c>
      <c r="U38" s="148"/>
      <c r="V38" s="148" t="str">
        <f>IF('Shooting Sports'!K12&lt;&gt;"", 'Shooting Sports'!K12, "")</f>
        <v/>
      </c>
    </row>
    <row r="39" spans="1:22" ht="12.75" customHeight="1">
      <c r="A39" s="2"/>
      <c r="B39" s="15"/>
      <c r="D39" s="343"/>
      <c r="E39" s="16" t="str">
        <f>Achievements!B46</f>
        <v>3a</v>
      </c>
      <c r="F39" s="105" t="str">
        <f>Achievements!C46</f>
        <v>Talk about being clean in outdoors</v>
      </c>
      <c r="G39" s="16" t="str">
        <f>IF(Achievements!K46&lt;&gt;"", Achievements!K46, " ")</f>
        <v xml:space="preserve"> </v>
      </c>
      <c r="I39" s="347"/>
      <c r="J39" s="16">
        <f>Electives!B46</f>
        <v>4</v>
      </c>
      <c r="K39" s="110" t="str">
        <f>Electives!C46</f>
        <v>Build a castle out of recycled materials</v>
      </c>
      <c r="L39" s="16" t="str">
        <f>IF(Electives!K46&lt;&gt;"", Electives!K46, " ")</f>
        <v xml:space="preserve"> </v>
      </c>
      <c r="N39" s="333"/>
      <c r="O39" s="16">
        <f>Electives!B101</f>
        <v>2</v>
      </c>
      <c r="P39" s="108" t="str">
        <f>Electives!C101</f>
        <v>Play two games with den.  Discuss</v>
      </c>
      <c r="Q39" s="16" t="str">
        <f>IF(Electives!K101&lt;&gt;"", Electives!K101, " ")</f>
        <v xml:space="preserve"> </v>
      </c>
      <c r="S39" s="148" t="str">
        <f>'Shooting Sports'!B13</f>
        <v>S1</v>
      </c>
      <c r="T39" s="148" t="str">
        <f>'Shooting Sports'!C13</f>
        <v>Demonstrate one shooting position</v>
      </c>
      <c r="U39" s="148"/>
      <c r="V39" s="148" t="str">
        <f>IF('Shooting Sports'!K13&lt;&gt;"", 'Shooting Sports'!K13, "")</f>
        <v/>
      </c>
    </row>
    <row r="40" spans="1:22">
      <c r="D40" s="343"/>
      <c r="E40" s="16" t="str">
        <f>Achievements!B47</f>
        <v>3b</v>
      </c>
      <c r="F40" s="105" t="str">
        <f>Achievements!C47</f>
        <v>Discuss "trash your trash"</v>
      </c>
      <c r="G40" s="16" t="str">
        <f>IF(Achievements!K47&lt;&gt;"", Achievements!K47, " ")</f>
        <v xml:space="preserve"> </v>
      </c>
      <c r="I40" s="347"/>
      <c r="J40" s="16">
        <f>Electives!B47</f>
        <v>5</v>
      </c>
      <c r="K40" s="107" t="str">
        <f>Electives!C47</f>
        <v>Design a Tiger Knight obstacle course</v>
      </c>
      <c r="L40" s="16" t="str">
        <f>IF(Electives!K47&lt;&gt;"", Electives!K47, " ")</f>
        <v xml:space="preserve"> </v>
      </c>
      <c r="N40" s="333"/>
      <c r="O40" s="16">
        <f>Electives!B102</f>
        <v>3</v>
      </c>
      <c r="P40" s="107" t="str">
        <f>Electives!C102</f>
        <v>Play a relay game with your den</v>
      </c>
      <c r="Q40" s="16" t="str">
        <f>IF(Electives!K102&lt;&gt;"", Electives!K102, " ")</f>
        <v xml:space="preserve"> </v>
      </c>
      <c r="S40" s="148" t="str">
        <f>'Shooting Sports'!B14</f>
        <v>S2</v>
      </c>
      <c r="T40" s="148" t="str">
        <f>'Shooting Sports'!C14</f>
        <v>Fire 5 BBs in 2 volleys at the Tiger target</v>
      </c>
      <c r="U40" s="148"/>
      <c r="V40" s="148" t="str">
        <f>IF('Shooting Sports'!K14&lt;&gt;"", 'Shooting Sports'!K14, "")</f>
        <v/>
      </c>
    </row>
    <row r="41" spans="1:22">
      <c r="D41" s="343"/>
      <c r="E41" s="16" t="str">
        <f>Achievements!B48</f>
        <v>3c</v>
      </c>
      <c r="F41" s="142" t="str">
        <f>Achievements!C48</f>
        <v>Apply Outdoor Code and Leave no Trace</v>
      </c>
      <c r="G41" s="16" t="str">
        <f>IF(Achievements!K48&lt;&gt;"", Achievements!K48, " ")</f>
        <v xml:space="preserve"> </v>
      </c>
      <c r="I41" s="347"/>
      <c r="J41" s="16">
        <f>Electives!B48</f>
        <v>6</v>
      </c>
      <c r="K41" s="107" t="str">
        <f>Electives!C48</f>
        <v>Participate in a service project</v>
      </c>
      <c r="L41" s="16" t="str">
        <f>IF(Electives!K48&lt;&gt;"", Electives!K48, " ")</f>
        <v xml:space="preserve"> </v>
      </c>
      <c r="N41" s="334"/>
      <c r="O41" s="16">
        <f>Electives!B103</f>
        <v>4</v>
      </c>
      <c r="P41" s="108" t="str">
        <f>Electives!C103</f>
        <v>Choose an outdoor game with you den</v>
      </c>
      <c r="Q41" s="16" t="str">
        <f>IF(Electives!K103&lt;&gt;"", Electives!K103, " ")</f>
        <v xml:space="preserve"> </v>
      </c>
      <c r="S41" s="148" t="str">
        <f>'Shooting Sports'!B15</f>
        <v>S3</v>
      </c>
      <c r="T41" s="148" t="str">
        <f>'Shooting Sports'!C15</f>
        <v>Demonstrate/Explain range commands</v>
      </c>
      <c r="U41" s="148"/>
      <c r="V41" s="148" t="str">
        <f>IF('Shooting Sports'!K15&lt;&gt;"", 'Shooting Sports'!K15, "")</f>
        <v/>
      </c>
    </row>
    <row r="42" spans="1:22" ht="12.75" customHeight="1">
      <c r="D42" s="343"/>
      <c r="E42" s="16">
        <f>Achievements!B49</f>
        <v>4</v>
      </c>
      <c r="F42" s="105" t="str">
        <f>Achievements!C49</f>
        <v>Find plant/animal signs on a hike</v>
      </c>
      <c r="G42" s="16" t="str">
        <f>IF(Achievements!K49&lt;&gt;"", Achievements!K49, " ")</f>
        <v xml:space="preserve"> </v>
      </c>
      <c r="I42" s="338" t="str">
        <f>Electives!B50</f>
        <v>Rolling Tigers</v>
      </c>
      <c r="J42" s="338"/>
      <c r="K42" s="338"/>
      <c r="L42" s="338"/>
      <c r="N42" s="344" t="str">
        <f>Electives!B105</f>
        <v>Tiger Tales</v>
      </c>
      <c r="O42" s="344"/>
      <c r="P42" s="344"/>
      <c r="Q42" s="344"/>
      <c r="S42" s="179"/>
      <c r="T42" s="178" t="str">
        <f>'Shooting Sports'!C17</f>
        <v>Archery: Level 1</v>
      </c>
      <c r="U42" s="179"/>
      <c r="V42" s="179" t="str">
        <f>IF('Shooting Sports'!K17&lt;&gt;"", 'Shooting Sports'!K17, "")</f>
        <v/>
      </c>
    </row>
    <row r="43" spans="1:22" ht="12.75" customHeight="1">
      <c r="D43" s="343"/>
      <c r="E43" s="16">
        <f>Achievements!B50</f>
        <v>5</v>
      </c>
      <c r="F43" s="105" t="str">
        <f>Achievements!C50</f>
        <v>Participate in campfire</v>
      </c>
      <c r="G43" s="16" t="str">
        <f>IF(Achievements!K50&lt;&gt;"", Achievements!K50, " ")</f>
        <v xml:space="preserve"> </v>
      </c>
      <c r="I43" s="343" t="str">
        <f>Electives!E50</f>
        <v>(do 1-3 and two of 4-9)</v>
      </c>
      <c r="J43" s="16">
        <f>Electives!B51</f>
        <v>1</v>
      </c>
      <c r="K43" s="140" t="str">
        <f>Electives!C51</f>
        <v>Demonstrate proper safety gear</v>
      </c>
      <c r="L43" s="16" t="str">
        <f>IF(Electives!K51&lt;&gt;"", Electives!K51, " ")</f>
        <v xml:space="preserve"> </v>
      </c>
      <c r="N43" s="343" t="str">
        <f>Electives!E105</f>
        <v>(do four)</v>
      </c>
      <c r="O43" s="16">
        <f>Electives!B106</f>
        <v>1</v>
      </c>
      <c r="P43" s="107" t="str">
        <f>Electives!C106</f>
        <v>Create a tall tale with your den</v>
      </c>
      <c r="Q43" s="16" t="str">
        <f>IF(Electives!K106&lt;&gt;"", Electives!K106, " ")</f>
        <v xml:space="preserve"> </v>
      </c>
      <c r="S43" s="148">
        <f>'Shooting Sports'!B18</f>
        <v>1</v>
      </c>
      <c r="T43" s="148" t="str">
        <f>'Shooting Sports'!C18</f>
        <v>Follow archery range rules and whistles</v>
      </c>
      <c r="U43" s="148"/>
      <c r="V43" s="148" t="str">
        <f>IF('Shooting Sports'!K18&lt;&gt;"", 'Shooting Sports'!K18, "")</f>
        <v/>
      </c>
    </row>
    <row r="44" spans="1:22" ht="13.15" customHeight="1">
      <c r="A44" s="2"/>
      <c r="B44" s="15"/>
      <c r="D44" s="343"/>
      <c r="E44" s="16">
        <f>Achievements!B51</f>
        <v>6</v>
      </c>
      <c r="F44" s="105" t="str">
        <f>Achievements!C51</f>
        <v>Find two different trees and plants</v>
      </c>
      <c r="G44" s="16" t="str">
        <f>IF(Achievements!K51&lt;&gt;"", Achievements!K51, " ")</f>
        <v xml:space="preserve"> </v>
      </c>
      <c r="I44" s="343"/>
      <c r="J44" s="16">
        <f>Electives!B52</f>
        <v>2</v>
      </c>
      <c r="K44" s="140" t="str">
        <f>Electives!C52</f>
        <v>Learn and demonstrate bike safety</v>
      </c>
      <c r="L44" s="16" t="str">
        <f>IF(Electives!K52&lt;&gt;"", Electives!K52, " ")</f>
        <v xml:space="preserve"> </v>
      </c>
      <c r="N44" s="343"/>
      <c r="O44" s="16">
        <f>Electives!B107</f>
        <v>2</v>
      </c>
      <c r="P44" s="107" t="str">
        <f>Electives!C107</f>
        <v>Share your own tall tale</v>
      </c>
      <c r="Q44" s="16" t="str">
        <f>IF(Electives!K107&lt;&gt;"", Electives!K107, " ")</f>
        <v xml:space="preserve"> </v>
      </c>
      <c r="S44" s="148">
        <f>'Shooting Sports'!B19</f>
        <v>2</v>
      </c>
      <c r="T44" s="148" t="str">
        <f>'Shooting Sports'!C19</f>
        <v>Identify recurve and compound bow</v>
      </c>
      <c r="U44" s="148"/>
      <c r="V44" s="148" t="str">
        <f>IF('Shooting Sports'!K19&lt;&gt;"", 'Shooting Sports'!K19, "")</f>
        <v/>
      </c>
    </row>
    <row r="45" spans="1:22" ht="12.75" customHeight="1">
      <c r="A45" s="2"/>
      <c r="B45" s="15"/>
      <c r="D45" s="343"/>
      <c r="E45" s="16">
        <f>Achievements!B52</f>
        <v>7</v>
      </c>
      <c r="F45" s="105" t="str">
        <f>Achievements!C52</f>
        <v>Visit nature center/zoo/etc</v>
      </c>
      <c r="G45" s="16" t="str">
        <f>IF(Achievements!K52&lt;&gt;"", Achievements!K52, " ")</f>
        <v xml:space="preserve"> </v>
      </c>
      <c r="I45" s="343"/>
      <c r="J45" s="16">
        <f>Electives!B53</f>
        <v>3</v>
      </c>
      <c r="K45" s="140" t="str">
        <f>Electives!C53</f>
        <v>Demonstrate proper hand signals</v>
      </c>
      <c r="L45" s="16" t="str">
        <f>IF(Electives!K53&lt;&gt;"", Electives!K53, " ")</f>
        <v xml:space="preserve"> </v>
      </c>
      <c r="N45" s="343"/>
      <c r="O45" s="16">
        <f>Electives!B108</f>
        <v>3</v>
      </c>
      <c r="P45" s="107" t="str">
        <f>Electives!C108</f>
        <v>Read tall tale with adult partner</v>
      </c>
      <c r="Q45" s="16" t="str">
        <f>IF(Electives!K108&lt;&gt;"", Electives!K108, " ")</f>
        <v xml:space="preserve"> </v>
      </c>
      <c r="S45" s="148">
        <f>'Shooting Sports'!B20</f>
        <v>3</v>
      </c>
      <c r="T45" s="148" t="str">
        <f>'Shooting Sports'!C20</f>
        <v>Demonstrate arm/finger guards &amp; quiver</v>
      </c>
      <c r="U45" s="148"/>
      <c r="V45" s="148" t="str">
        <f>IF('Shooting Sports'!K20&lt;&gt;"", 'Shooting Sports'!K20, "")</f>
        <v/>
      </c>
    </row>
    <row r="46" spans="1:22">
      <c r="A46" s="2"/>
      <c r="B46" s="15"/>
      <c r="I46" s="343"/>
      <c r="J46" s="16">
        <f>Electives!B54</f>
        <v>4</v>
      </c>
      <c r="K46" s="140" t="str">
        <f>Electives!C54</f>
        <v>Do a safety check on your bicycle</v>
      </c>
      <c r="L46" s="16" t="str">
        <f>IF(Electives!K54&lt;&gt;"", Electives!K54, " ")</f>
        <v xml:space="preserve"> </v>
      </c>
      <c r="N46" s="343"/>
      <c r="O46" s="16">
        <f>Electives!B109</f>
        <v>4</v>
      </c>
      <c r="P46" s="110" t="str">
        <f>Electives!C109</f>
        <v>Share a piece of art from your tall tale</v>
      </c>
      <c r="Q46" s="16" t="str">
        <f>IF(Electives!K109&lt;&gt;"", Electives!K109, " ")</f>
        <v xml:space="preserve"> </v>
      </c>
      <c r="S46" s="148">
        <f>'Shooting Sports'!B21</f>
        <v>4</v>
      </c>
      <c r="T46" s="148" t="str">
        <f>'Shooting Sports'!C21</f>
        <v>Properly shoot a bow</v>
      </c>
      <c r="U46" s="148"/>
      <c r="V46" s="148" t="str">
        <f>IF('Shooting Sports'!K21&lt;&gt;"", 'Shooting Sports'!K21, "")</f>
        <v/>
      </c>
    </row>
    <row r="47" spans="1:22">
      <c r="A47" s="2"/>
      <c r="B47" s="15"/>
      <c r="I47" s="343"/>
      <c r="J47" s="16">
        <f>Electives!B55</f>
        <v>5</v>
      </c>
      <c r="K47" s="140" t="str">
        <f>Electives!C55</f>
        <v>Go on a bicycle hike</v>
      </c>
      <c r="L47" s="16" t="str">
        <f>IF(Electives!K55&lt;&gt;"", Electives!K55, " ")</f>
        <v xml:space="preserve"> </v>
      </c>
      <c r="N47" s="343"/>
      <c r="O47" s="16">
        <f>Electives!B110</f>
        <v>5</v>
      </c>
      <c r="P47" s="107" t="str">
        <f>Electives!C110</f>
        <v>Play a game from the past</v>
      </c>
      <c r="Q47" s="16" t="str">
        <f>IF(Electives!K110&lt;&gt;"", Electives!K110, " ")</f>
        <v xml:space="preserve"> </v>
      </c>
      <c r="S47" s="148">
        <f>'Shooting Sports'!B22</f>
        <v>5</v>
      </c>
      <c r="T47" s="148" t="str">
        <f>'Shooting Sports'!C22</f>
        <v>Safely retrieve arrows</v>
      </c>
      <c r="U47" s="148"/>
      <c r="V47" s="148" t="str">
        <f>IF('Shooting Sports'!K22&lt;&gt;"", 'Shooting Sports'!K22, "")</f>
        <v/>
      </c>
    </row>
    <row r="48" spans="1:22" ht="12.75" customHeight="1">
      <c r="I48" s="343"/>
      <c r="J48" s="16">
        <f>Electives!B56</f>
        <v>6</v>
      </c>
      <c r="K48" s="140" t="str">
        <f>Electives!C56</f>
        <v>Discuss two different kinds of bicycles</v>
      </c>
      <c r="L48" s="16" t="str">
        <f>IF(Electives!K56&lt;&gt;"", Electives!K56, " ")</f>
        <v xml:space="preserve"> </v>
      </c>
      <c r="N48" s="343"/>
      <c r="O48" s="16">
        <f>Electives!B111</f>
        <v>6</v>
      </c>
      <c r="P48" s="107" t="str">
        <f>Electives!C111</f>
        <v>Sing two folk songs</v>
      </c>
      <c r="Q48" s="16" t="str">
        <f>IF(Electives!K111&lt;&gt;"", Electives!K111, " ")</f>
        <v xml:space="preserve"> </v>
      </c>
      <c r="S48" s="179"/>
      <c r="T48" s="178" t="str">
        <f>'Shooting Sports'!C24</f>
        <v>Archery: Level 2</v>
      </c>
      <c r="U48" s="179"/>
      <c r="V48" s="179" t="str">
        <f>IF('Shooting Sports'!K24&lt;&gt;"", 'Shooting Sports'!K24, "")</f>
        <v/>
      </c>
    </row>
    <row r="49" spans="2:22" ht="12.75" customHeight="1">
      <c r="B49" s="139"/>
      <c r="I49" s="343"/>
      <c r="J49" s="16">
        <f>Electives!B57</f>
        <v>7</v>
      </c>
      <c r="K49" s="140" t="str">
        <f>Electives!C57</f>
        <v>Share about a famous cyclist</v>
      </c>
      <c r="L49" s="16" t="str">
        <f>IF(Electives!K57&lt;&gt;"", Electives!K57, " ")</f>
        <v xml:space="preserve"> </v>
      </c>
      <c r="N49" s="343"/>
      <c r="O49" s="16">
        <f>Electives!B112</f>
        <v>7</v>
      </c>
      <c r="P49" s="107" t="str">
        <f>Electives!C112</f>
        <v>Visit a historical museum or landmark</v>
      </c>
      <c r="Q49" s="16" t="str">
        <f>IF(Electives!K112&lt;&gt;"", Electives!K112, " ")</f>
        <v xml:space="preserve"> </v>
      </c>
      <c r="S49" s="148">
        <f>'Shooting Sports'!B25</f>
        <v>1</v>
      </c>
      <c r="T49" s="148" t="str">
        <f>'Shooting Sports'!C25</f>
        <v>Earn the Level 1 Emblem for Archery</v>
      </c>
      <c r="U49" s="148"/>
      <c r="V49" s="148" t="str">
        <f>IF('Shooting Sports'!K25&lt;&gt;"", 'Shooting Sports'!K25, "")</f>
        <v/>
      </c>
    </row>
    <row r="50" spans="2:22">
      <c r="B50" s="139"/>
      <c r="D50" s="139"/>
      <c r="E50" s="139"/>
      <c r="G50" s="139"/>
      <c r="I50" s="343"/>
      <c r="J50" s="16">
        <f>Electives!B58</f>
        <v>8</v>
      </c>
      <c r="K50" s="146" t="str">
        <f>Electives!C58</f>
        <v>Visit a police dept to learn about bike laws</v>
      </c>
      <c r="L50" s="16" t="str">
        <f>IF(Electives!K58&lt;&gt;"", Electives!K58, " ")</f>
        <v xml:space="preserve"> </v>
      </c>
      <c r="N50" s="344" t="str">
        <f>Electives!B114</f>
        <v>Tiger Theater</v>
      </c>
      <c r="O50" s="344"/>
      <c r="P50" s="344"/>
      <c r="Q50" s="344"/>
      <c r="S50" s="148" t="str">
        <f>'Shooting Sports'!B26</f>
        <v>S1</v>
      </c>
      <c r="T50" s="148" t="str">
        <f>'Shooting Sports'!C26</f>
        <v>Identify 3 arrow and 3 bow parts</v>
      </c>
      <c r="U50" s="148"/>
      <c r="V50" s="148" t="str">
        <f>IF('Shooting Sports'!K26&lt;&gt;"", 'Shooting Sports'!K26, "")</f>
        <v/>
      </c>
    </row>
    <row r="51" spans="2:22">
      <c r="B51" s="139"/>
      <c r="D51" s="139"/>
      <c r="E51" s="139"/>
      <c r="G51" s="139"/>
      <c r="I51" s="343"/>
      <c r="J51" s="16">
        <f>Electives!B59</f>
        <v>9</v>
      </c>
      <c r="K51" s="140" t="str">
        <f>Electives!C59</f>
        <v>Identify two jobs that use bicycles</v>
      </c>
      <c r="L51" s="16" t="str">
        <f>IF(Electives!K59&lt;&gt;"", Electives!K59, " ")</f>
        <v xml:space="preserve"> </v>
      </c>
      <c r="N51" s="343" t="str">
        <f>Electives!E114</f>
        <v>(do four)</v>
      </c>
      <c r="O51" s="16">
        <f>Electives!B115</f>
        <v>1</v>
      </c>
      <c r="P51" s="107" t="str">
        <f>Electives!C115</f>
        <v>Discuss types of theater</v>
      </c>
      <c r="Q51" s="16" t="str">
        <f>IF(Electives!K115&lt;&gt;"", Electives!K115, " ")</f>
        <v xml:space="preserve"> </v>
      </c>
      <c r="S51" s="148" t="str">
        <f>'Shooting Sports'!B27</f>
        <v>S2</v>
      </c>
      <c r="T51" s="148" t="str">
        <f>'Shooting Sports'!C27</f>
        <v>Loose 3 arrows in 2 volleys</v>
      </c>
      <c r="U51" s="148"/>
      <c r="V51" s="148" t="str">
        <f>IF('Shooting Sports'!K27&lt;&gt;"", 'Shooting Sports'!K27, "")</f>
        <v/>
      </c>
    </row>
    <row r="52" spans="2:22">
      <c r="B52" s="139"/>
      <c r="D52" s="139"/>
      <c r="E52" s="139"/>
      <c r="G52" s="139"/>
      <c r="N52" s="343"/>
      <c r="O52" s="16">
        <f>Electives!B116</f>
        <v>2</v>
      </c>
      <c r="P52" s="107" t="str">
        <f>Electives!C116</f>
        <v>Play a game of one-word charades</v>
      </c>
      <c r="Q52" s="16" t="str">
        <f>IF(Electives!K116&lt;&gt;"", Electives!K116, " ")</f>
        <v xml:space="preserve"> </v>
      </c>
      <c r="S52" s="148" t="str">
        <f>'Shooting Sports'!B28</f>
        <v>S3</v>
      </c>
      <c r="T52" s="148" t="str">
        <f>'Shooting Sports'!C28</f>
        <v>Demonstrate/Explain range commands</v>
      </c>
      <c r="U52" s="148"/>
      <c r="V52" s="148" t="str">
        <f>IF('Shooting Sports'!K28&lt;&gt;"", 'Shooting Sports'!K28, "")</f>
        <v/>
      </c>
    </row>
    <row r="53" spans="2:22" ht="12.75" customHeight="1">
      <c r="B53" s="139"/>
      <c r="D53" s="139"/>
      <c r="E53" s="139"/>
      <c r="G53" s="139"/>
      <c r="N53" s="343"/>
      <c r="O53" s="16">
        <f>Electives!B117</f>
        <v>3</v>
      </c>
      <c r="P53" s="107" t="str">
        <f>Electives!C117</f>
        <v>Make a puppet</v>
      </c>
      <c r="Q53" s="16" t="str">
        <f>IF(Electives!K117&lt;&gt;"", Electives!K117, " ")</f>
        <v xml:space="preserve"> </v>
      </c>
      <c r="S53" s="179"/>
      <c r="T53" s="178" t="str">
        <f>'Shooting Sports'!C30</f>
        <v>Slingshot: Level 1</v>
      </c>
      <c r="U53" s="179"/>
      <c r="V53" s="179" t="str">
        <f>IF('Shooting Sports'!K30&lt;&gt;"", 'Shooting Sports'!K30, "")</f>
        <v/>
      </c>
    </row>
    <row r="54" spans="2:22" ht="13.15" customHeight="1">
      <c r="B54" s="139"/>
      <c r="D54" s="139"/>
      <c r="E54" s="139"/>
      <c r="G54" s="139"/>
      <c r="N54" s="343"/>
      <c r="O54" s="16">
        <f>Electives!B118</f>
        <v>4</v>
      </c>
      <c r="P54" s="107" t="str">
        <f>Electives!C118</f>
        <v>Perform a simple reader's theater</v>
      </c>
      <c r="Q54" s="16" t="str">
        <f>IF(Electives!K118&lt;&gt;"", Electives!K118, " ")</f>
        <v xml:space="preserve"> </v>
      </c>
      <c r="S54" s="148">
        <f>'Shooting Sports'!B31</f>
        <v>1</v>
      </c>
      <c r="T54" s="148" t="str">
        <f>'Shooting Sports'!C31</f>
        <v>Demonstrate good shooting techniques</v>
      </c>
      <c r="U54" s="148"/>
      <c r="V54" s="148" t="str">
        <f>IF('Shooting Sports'!K31&lt;&gt;"", 'Shooting Sports'!K31, "")</f>
        <v/>
      </c>
    </row>
    <row r="55" spans="2:22">
      <c r="B55" s="139"/>
      <c r="D55" s="139"/>
      <c r="E55" s="139"/>
      <c r="G55" s="139"/>
      <c r="N55" s="343"/>
      <c r="O55" s="16">
        <f>Electives!B119</f>
        <v>5</v>
      </c>
      <c r="P55" s="107" t="str">
        <f>Electives!C119</f>
        <v>Watch a play or attend a story time</v>
      </c>
      <c r="Q55" s="16" t="str">
        <f>IF(Electives!K119&lt;&gt;"", Electives!K119, " ")</f>
        <v xml:space="preserve"> </v>
      </c>
      <c r="S55" s="148">
        <f>'Shooting Sports'!B32</f>
        <v>2</v>
      </c>
      <c r="T55" s="148" t="str">
        <f>'Shooting Sports'!C32</f>
        <v>Explain parts of slingshot</v>
      </c>
      <c r="U55" s="148"/>
      <c r="V55" s="148" t="str">
        <f>IF('Shooting Sports'!K32&lt;&gt;"", 'Shooting Sports'!K32, "")</f>
        <v/>
      </c>
    </row>
    <row r="56" spans="2:22">
      <c r="B56" s="139"/>
      <c r="D56" s="139"/>
      <c r="E56" s="139"/>
      <c r="G56" s="139"/>
      <c r="S56" s="148">
        <f>'Shooting Sports'!B33</f>
        <v>3</v>
      </c>
      <c r="T56" s="148" t="str">
        <f>'Shooting Sports'!C33</f>
        <v>Explain types of ammo</v>
      </c>
      <c r="U56" s="148"/>
      <c r="V56" s="148" t="str">
        <f>IF('Shooting Sports'!K33&lt;&gt;"", 'Shooting Sports'!K33, "")</f>
        <v/>
      </c>
    </row>
    <row r="57" spans="2:22" ht="12.75" customHeight="1">
      <c r="B57" s="139"/>
      <c r="D57" s="139"/>
      <c r="E57" s="139"/>
      <c r="G57" s="139"/>
      <c r="S57" s="148">
        <f>'Shooting Sports'!B34</f>
        <v>4</v>
      </c>
      <c r="T57" s="148" t="str">
        <f>'Shooting Sports'!C34</f>
        <v>Explain types of targets</v>
      </c>
      <c r="U57" s="148"/>
      <c r="V57" s="148" t="str">
        <f>IF('Shooting Sports'!K34&lt;&gt;"", 'Shooting Sports'!K34, "")</f>
        <v/>
      </c>
    </row>
    <row r="58" spans="2:22" ht="12.75" customHeight="1">
      <c r="B58" s="139"/>
      <c r="D58" s="139"/>
      <c r="E58" s="139"/>
      <c r="G58" s="139"/>
      <c r="S58" s="179"/>
      <c r="T58" s="178" t="str">
        <f>'Shooting Sports'!C36</f>
        <v>Slingshot: Level 2</v>
      </c>
      <c r="U58" s="179"/>
      <c r="V58" s="179" t="str">
        <f>IF('Shooting Sports'!K36&lt;&gt;"", 'Shooting Sports'!K36, "")</f>
        <v/>
      </c>
    </row>
    <row r="59" spans="2:22">
      <c r="D59" s="139"/>
      <c r="E59" s="139"/>
      <c r="G59" s="139"/>
      <c r="S59" s="148">
        <f>'Shooting Sports'!B37</f>
        <v>1</v>
      </c>
      <c r="T59" s="148" t="str">
        <f>'Shooting Sports'!C37</f>
        <v>Earn the Level 1 Emblem for Slingshot</v>
      </c>
      <c r="U59" s="148"/>
      <c r="V59" s="148" t="str">
        <f>IF('Shooting Sports'!K37&lt;&gt;"", 'Shooting Sports'!K37, "")</f>
        <v/>
      </c>
    </row>
    <row r="60" spans="2:22">
      <c r="S60" s="148" t="str">
        <f>'Shooting Sports'!B38</f>
        <v>S1</v>
      </c>
      <c r="T60" s="148" t="str">
        <f>'Shooting Sports'!C38</f>
        <v>Fire 3 shots in 2 volleys at a target</v>
      </c>
      <c r="U60" s="148"/>
      <c r="V60" s="148" t="str">
        <f>IF('Shooting Sports'!K38&lt;&gt;"", 'Shooting Sports'!K38, "")</f>
        <v/>
      </c>
    </row>
    <row r="61" spans="2:22">
      <c r="S61" s="148" t="str">
        <f>'Shooting Sports'!B39</f>
        <v>S2</v>
      </c>
      <c r="T61" s="148" t="str">
        <f>'Shooting Sports'!C39</f>
        <v>Demonstrate/Explain range commands</v>
      </c>
      <c r="U61" s="148"/>
      <c r="V61" s="148" t="str">
        <f>IF('Shooting Sports'!K39&lt;&gt;"", 'Shooting Sports'!K39, "")</f>
        <v/>
      </c>
    </row>
    <row r="62" spans="2:22">
      <c r="S62" s="148" t="str">
        <f>'Shooting Sports'!B40</f>
        <v>S3</v>
      </c>
      <c r="T62" s="148" t="str">
        <f>'Shooting Sports'!C40</f>
        <v>Shoot with your off hand</v>
      </c>
      <c r="U62" s="148"/>
      <c r="V62" s="148" t="str">
        <f>IF('Shooting Sports'!K40&lt;&gt;"", 'Shooting Sports'!K40, "")</f>
        <v/>
      </c>
    </row>
    <row r="63" spans="2:22" ht="12.75" customHeight="1">
      <c r="B63" s="139"/>
    </row>
    <row r="64" spans="2:22" ht="12.75" customHeight="1">
      <c r="B64" s="139"/>
      <c r="D64" s="139"/>
      <c r="E64" s="139"/>
      <c r="G64" s="139"/>
    </row>
    <row r="65" spans="2:17">
      <c r="D65" s="139"/>
      <c r="E65" s="139"/>
      <c r="G65" s="139"/>
    </row>
    <row r="69" spans="2:17">
      <c r="J69" s="139"/>
      <c r="L69" s="139"/>
      <c r="O69" s="139"/>
      <c r="Q69" s="139"/>
    </row>
    <row r="70" spans="2:17" ht="12.75" customHeight="1">
      <c r="B70" s="139"/>
      <c r="J70" s="139"/>
      <c r="L70" s="139"/>
      <c r="O70" s="139"/>
      <c r="Q70" s="139"/>
    </row>
    <row r="71" spans="2:17" ht="12.75" customHeight="1">
      <c r="B71" s="139"/>
      <c r="D71" s="139"/>
      <c r="E71" s="139"/>
      <c r="G71" s="139"/>
      <c r="J71" s="139"/>
      <c r="L71" s="139"/>
      <c r="O71" s="139"/>
      <c r="Q71" s="139"/>
    </row>
    <row r="72" spans="2:17" ht="12.75" customHeight="1">
      <c r="B72" s="139"/>
      <c r="D72" s="139"/>
      <c r="E72" s="139"/>
      <c r="G72" s="139"/>
    </row>
    <row r="73" spans="2:17">
      <c r="D73" s="139"/>
      <c r="E73" s="139"/>
      <c r="G73" s="139"/>
    </row>
    <row r="76" spans="2:17">
      <c r="J76" s="139"/>
      <c r="L76" s="139"/>
      <c r="O76" s="139"/>
      <c r="Q76" s="139"/>
    </row>
    <row r="77" spans="2:17" ht="13.15" customHeight="1">
      <c r="B77" s="139"/>
    </row>
    <row r="78" spans="2:17">
      <c r="D78" s="139"/>
      <c r="E78" s="139"/>
      <c r="G78" s="139"/>
    </row>
    <row r="80" spans="2:17">
      <c r="J80" s="139"/>
      <c r="L80" s="139"/>
      <c r="O80" s="139"/>
      <c r="Q80" s="139"/>
    </row>
    <row r="81" spans="2:17" ht="12.75" customHeight="1">
      <c r="B81" s="139"/>
      <c r="J81" s="139"/>
      <c r="L81" s="139"/>
      <c r="O81" s="139"/>
      <c r="Q81" s="139"/>
    </row>
    <row r="82" spans="2:17" ht="12.75" customHeight="1">
      <c r="B82" s="139"/>
      <c r="D82" s="139"/>
      <c r="E82" s="139"/>
    </row>
    <row r="83" spans="2:17">
      <c r="D83" s="139"/>
      <c r="E83" s="139"/>
    </row>
    <row r="84" spans="2:17">
      <c r="J84" s="139"/>
      <c r="L84" s="139"/>
      <c r="O84" s="139"/>
      <c r="Q84" s="139"/>
    </row>
    <row r="85" spans="2:17">
      <c r="B85" s="139"/>
      <c r="J85" s="139"/>
      <c r="L85" s="139"/>
      <c r="O85" s="139"/>
      <c r="Q85" s="139"/>
    </row>
    <row r="86" spans="2:17">
      <c r="B86" s="139"/>
      <c r="D86" s="139"/>
      <c r="E86" s="139"/>
      <c r="G86" s="141" t="str">
        <f>IF(Achievements!K91&lt;&gt;"", Achievements!K91, " ")</f>
        <v xml:space="preserve"> </v>
      </c>
      <c r="J86" s="139"/>
      <c r="L86" s="139"/>
      <c r="O86" s="139"/>
      <c r="Q86" s="139"/>
    </row>
    <row r="87" spans="2:17" ht="13.15" customHeight="1">
      <c r="B87" s="139"/>
      <c r="D87" s="139"/>
      <c r="E87" s="139"/>
      <c r="G87" s="141" t="str">
        <f>IF(Achievements!K92&lt;&gt;"", Achievements!K92, " ")</f>
        <v xml:space="preserve"> </v>
      </c>
      <c r="J87" s="139"/>
      <c r="L87" s="139"/>
      <c r="O87" s="139"/>
      <c r="Q87" s="139"/>
    </row>
    <row r="88" spans="2:17" ht="12.75" customHeight="1">
      <c r="B88" s="139"/>
      <c r="D88" s="139"/>
      <c r="E88" s="139"/>
      <c r="J88" s="139"/>
      <c r="L88" s="139"/>
      <c r="O88" s="139"/>
      <c r="Q88" s="139"/>
    </row>
    <row r="89" spans="2:17" ht="12.75" customHeight="1">
      <c r="B89" s="139"/>
      <c r="D89" s="139"/>
      <c r="E89" s="139"/>
    </row>
    <row r="90" spans="2:17">
      <c r="D90" s="139"/>
      <c r="E90" s="139"/>
    </row>
    <row r="93" spans="2:17">
      <c r="J93" s="139"/>
      <c r="L93" s="139"/>
      <c r="O93" s="139"/>
      <c r="Q93" s="139"/>
    </row>
    <row r="94" spans="2:17" ht="13.15" customHeight="1">
      <c r="B94" s="139"/>
    </row>
    <row r="95" spans="2:17">
      <c r="D95" s="139"/>
      <c r="E95" s="139"/>
    </row>
    <row r="101" spans="2:17">
      <c r="J101" s="139"/>
      <c r="L101" s="139"/>
      <c r="O101" s="139"/>
      <c r="Q101" s="139"/>
    </row>
    <row r="102" spans="2:17" ht="13.15" customHeight="1">
      <c r="B102" s="139"/>
    </row>
    <row r="103" spans="2:17">
      <c r="D103" s="139"/>
      <c r="E103" s="139"/>
      <c r="G103" s="139"/>
    </row>
    <row r="106" spans="2:17">
      <c r="J106" s="139"/>
      <c r="K106" s="106"/>
      <c r="L106" s="139"/>
      <c r="O106" s="139"/>
      <c r="Q106" s="139"/>
    </row>
    <row r="107" spans="2:17">
      <c r="B107" s="139"/>
      <c r="J107" s="139"/>
      <c r="K107" s="106"/>
      <c r="L107" s="139"/>
      <c r="O107" s="139"/>
      <c r="Q107" s="139"/>
    </row>
    <row r="108" spans="2:17">
      <c r="B108" s="139"/>
      <c r="D108" s="139"/>
      <c r="E108" s="139"/>
      <c r="G108" s="139"/>
      <c r="J108" s="139"/>
      <c r="K108" s="106"/>
      <c r="L108" s="139"/>
      <c r="O108" s="139"/>
      <c r="Q108" s="139"/>
    </row>
    <row r="109" spans="2:17">
      <c r="B109" s="139"/>
      <c r="D109" s="139"/>
      <c r="E109" s="139"/>
      <c r="G109" s="139"/>
      <c r="J109" s="139"/>
      <c r="K109" s="106"/>
      <c r="L109" s="139"/>
      <c r="O109" s="139"/>
      <c r="Q109" s="139"/>
    </row>
    <row r="110" spans="2:17">
      <c r="B110" s="139"/>
      <c r="D110" s="139"/>
      <c r="E110" s="139"/>
      <c r="G110" s="139"/>
      <c r="J110" s="139"/>
      <c r="K110" s="106"/>
      <c r="L110" s="139"/>
      <c r="O110" s="139"/>
      <c r="Q110" s="139"/>
    </row>
    <row r="111" spans="2:17">
      <c r="B111" s="139"/>
      <c r="D111" s="139"/>
      <c r="E111" s="139"/>
      <c r="G111" s="139"/>
      <c r="J111" s="139"/>
      <c r="K111" s="106"/>
      <c r="L111" s="139"/>
      <c r="O111" s="139"/>
      <c r="Q111" s="139"/>
    </row>
    <row r="112" spans="2:17">
      <c r="B112" s="139"/>
      <c r="D112" s="139"/>
      <c r="E112" s="139"/>
      <c r="G112" s="139"/>
      <c r="J112" s="139"/>
      <c r="K112" s="106"/>
      <c r="L112" s="139"/>
      <c r="O112" s="139"/>
      <c r="Q112" s="139"/>
    </row>
    <row r="113" spans="2:17">
      <c r="B113" s="139"/>
      <c r="D113" s="139"/>
      <c r="E113" s="139"/>
      <c r="G113" s="139"/>
      <c r="J113" s="139"/>
      <c r="K113" s="106"/>
      <c r="L113" s="139"/>
      <c r="O113" s="139"/>
      <c r="Q113" s="139"/>
    </row>
    <row r="114" spans="2:17">
      <c r="B114" s="139"/>
      <c r="D114" s="139"/>
      <c r="E114" s="139"/>
      <c r="G114" s="139"/>
      <c r="J114" s="139"/>
      <c r="K114" s="106"/>
      <c r="L114" s="139"/>
      <c r="O114" s="139"/>
      <c r="Q114" s="139"/>
    </row>
    <row r="115" spans="2:17">
      <c r="B115" s="139"/>
      <c r="D115" s="139"/>
      <c r="E115" s="139"/>
      <c r="G115" s="139"/>
      <c r="J115" s="139"/>
      <c r="K115" s="106"/>
      <c r="L115" s="139"/>
      <c r="O115" s="139"/>
      <c r="Q115" s="139"/>
    </row>
    <row r="116" spans="2:17">
      <c r="B116" s="139"/>
      <c r="D116" s="139"/>
      <c r="E116" s="139"/>
      <c r="G116" s="139"/>
      <c r="J116" s="139"/>
      <c r="K116" s="106"/>
      <c r="L116" s="139"/>
      <c r="O116" s="139"/>
      <c r="Q116" s="139"/>
    </row>
    <row r="117" spans="2:17">
      <c r="B117" s="139"/>
      <c r="D117" s="139"/>
      <c r="E117" s="139"/>
      <c r="G117" s="139"/>
      <c r="J117" s="139"/>
      <c r="K117" s="106"/>
      <c r="L117" s="139"/>
      <c r="O117" s="139"/>
      <c r="Q117" s="139"/>
    </row>
    <row r="118" spans="2:17">
      <c r="B118" s="139"/>
      <c r="D118" s="139"/>
      <c r="E118" s="139"/>
      <c r="G118" s="139"/>
      <c r="J118" s="139"/>
      <c r="K118" s="106"/>
      <c r="L118" s="139"/>
      <c r="O118" s="139"/>
      <c r="Q118" s="139"/>
    </row>
    <row r="119" spans="2:17">
      <c r="B119" s="139"/>
      <c r="D119" s="139"/>
      <c r="E119" s="139"/>
      <c r="G119" s="139"/>
      <c r="J119" s="139"/>
      <c r="K119" s="106"/>
      <c r="L119" s="139"/>
      <c r="O119" s="139"/>
      <c r="Q119" s="139"/>
    </row>
    <row r="120" spans="2:17">
      <c r="B120" s="139"/>
      <c r="D120" s="139"/>
      <c r="E120" s="139"/>
      <c r="G120" s="139"/>
      <c r="J120" s="139"/>
      <c r="K120" s="106"/>
      <c r="L120" s="139"/>
      <c r="O120" s="139"/>
      <c r="Q120" s="139"/>
    </row>
    <row r="121" spans="2:17">
      <c r="B121" s="139"/>
      <c r="D121" s="139"/>
      <c r="E121" s="139"/>
      <c r="G121" s="139"/>
      <c r="J121" s="139"/>
      <c r="K121" s="106"/>
      <c r="L121" s="139"/>
      <c r="O121" s="139"/>
      <c r="Q121" s="139"/>
    </row>
    <row r="122" spans="2:17">
      <c r="B122" s="139"/>
      <c r="D122" s="139"/>
      <c r="E122" s="139"/>
      <c r="G122" s="139"/>
      <c r="J122" s="139"/>
      <c r="K122" s="106"/>
      <c r="L122" s="139"/>
      <c r="O122" s="139"/>
      <c r="Q122" s="139"/>
    </row>
    <row r="123" spans="2:17">
      <c r="B123" s="139"/>
      <c r="D123" s="139"/>
      <c r="E123" s="139"/>
      <c r="G123" s="139"/>
      <c r="J123" s="139"/>
      <c r="K123" s="106"/>
      <c r="L123" s="139"/>
      <c r="O123" s="139"/>
      <c r="Q123" s="139"/>
    </row>
    <row r="124" spans="2:17">
      <c r="B124" s="139"/>
      <c r="D124" s="139"/>
      <c r="E124" s="139"/>
      <c r="G124" s="139"/>
      <c r="J124" s="139"/>
      <c r="K124" s="106"/>
      <c r="L124" s="139"/>
      <c r="O124" s="139"/>
      <c r="Q124" s="139"/>
    </row>
    <row r="125" spans="2:17">
      <c r="B125" s="139"/>
      <c r="D125" s="139"/>
      <c r="E125" s="139"/>
      <c r="G125" s="139"/>
      <c r="J125" s="139"/>
      <c r="K125" s="106"/>
      <c r="L125" s="139"/>
      <c r="O125" s="139"/>
      <c r="Q125" s="139"/>
    </row>
    <row r="126" spans="2:17">
      <c r="B126" s="139"/>
      <c r="D126" s="139"/>
      <c r="E126" s="139"/>
      <c r="G126" s="139"/>
      <c r="J126" s="139"/>
      <c r="K126" s="106"/>
      <c r="L126" s="139"/>
      <c r="O126" s="139"/>
      <c r="Q126" s="139"/>
    </row>
    <row r="127" spans="2:17">
      <c r="B127" s="139"/>
      <c r="D127" s="139"/>
      <c r="E127" s="139"/>
      <c r="G127" s="139"/>
      <c r="J127" s="139"/>
      <c r="K127" s="106"/>
      <c r="L127" s="139"/>
      <c r="O127" s="139"/>
      <c r="Q127" s="139"/>
    </row>
    <row r="128" spans="2:17">
      <c r="B128" s="139"/>
      <c r="D128" s="139"/>
      <c r="E128" s="139"/>
      <c r="G128" s="139"/>
      <c r="J128" s="139"/>
      <c r="K128" s="106"/>
      <c r="L128" s="139"/>
      <c r="O128" s="139"/>
      <c r="Q128" s="139"/>
    </row>
    <row r="129" spans="2:17">
      <c r="B129" s="139"/>
      <c r="D129" s="139"/>
      <c r="E129" s="139"/>
      <c r="G129" s="139"/>
      <c r="J129" s="139"/>
      <c r="K129" s="106"/>
      <c r="L129" s="139"/>
      <c r="O129" s="139"/>
      <c r="Q129" s="139"/>
    </row>
    <row r="130" spans="2:17">
      <c r="B130" s="139"/>
      <c r="D130" s="139"/>
      <c r="E130" s="139"/>
      <c r="G130" s="139"/>
      <c r="J130" s="139"/>
      <c r="K130" s="106"/>
      <c r="L130" s="139"/>
      <c r="O130" s="139"/>
      <c r="Q130" s="139"/>
    </row>
    <row r="131" spans="2:17">
      <c r="B131" s="139"/>
      <c r="D131" s="139"/>
      <c r="E131" s="139"/>
      <c r="G131" s="139"/>
      <c r="J131" s="139"/>
      <c r="K131" s="106"/>
      <c r="L131" s="139"/>
      <c r="O131" s="139"/>
      <c r="Q131" s="139"/>
    </row>
    <row r="132" spans="2:17">
      <c r="B132" s="139"/>
      <c r="D132" s="139"/>
      <c r="E132" s="139"/>
      <c r="G132" s="139"/>
      <c r="J132" s="139"/>
      <c r="K132" s="106"/>
      <c r="L132" s="139"/>
      <c r="O132" s="139"/>
      <c r="Q132" s="139"/>
    </row>
    <row r="133" spans="2:17">
      <c r="B133" s="139"/>
      <c r="D133" s="139"/>
      <c r="E133" s="139"/>
      <c r="G133" s="139"/>
      <c r="J133" s="139"/>
      <c r="K133" s="106"/>
      <c r="L133" s="139"/>
      <c r="O133" s="139"/>
      <c r="Q133" s="139"/>
    </row>
    <row r="134" spans="2:17">
      <c r="B134" s="139"/>
      <c r="D134" s="139"/>
      <c r="E134" s="139"/>
      <c r="G134" s="139"/>
      <c r="J134" s="139"/>
      <c r="K134" s="106"/>
      <c r="L134" s="139"/>
      <c r="O134" s="139"/>
      <c r="Q134" s="139"/>
    </row>
    <row r="135" spans="2:17">
      <c r="B135" s="139"/>
      <c r="D135" s="139"/>
      <c r="E135" s="139"/>
      <c r="G135" s="139"/>
      <c r="J135" s="139"/>
      <c r="K135" s="106"/>
      <c r="L135" s="139"/>
      <c r="O135" s="139"/>
      <c r="Q135" s="139"/>
    </row>
    <row r="136" spans="2:17">
      <c r="B136" s="139"/>
      <c r="D136" s="139"/>
      <c r="E136" s="139"/>
      <c r="G136" s="139"/>
      <c r="J136" s="139"/>
      <c r="K136" s="106"/>
      <c r="L136" s="139"/>
      <c r="O136" s="139"/>
      <c r="Q136" s="139"/>
    </row>
    <row r="137" spans="2:17">
      <c r="B137" s="139"/>
      <c r="D137" s="139"/>
      <c r="E137" s="139"/>
      <c r="G137" s="139"/>
      <c r="J137" s="139"/>
      <c r="K137" s="106"/>
      <c r="L137" s="139"/>
      <c r="O137" s="139"/>
      <c r="Q137" s="139"/>
    </row>
    <row r="138" spans="2:17">
      <c r="B138" s="139"/>
      <c r="D138" s="139"/>
      <c r="E138" s="139"/>
      <c r="G138" s="139"/>
      <c r="J138" s="139"/>
      <c r="K138" s="106"/>
      <c r="L138" s="139"/>
      <c r="O138" s="139"/>
      <c r="Q138" s="139"/>
    </row>
    <row r="139" spans="2:17">
      <c r="B139" s="139"/>
      <c r="D139" s="139"/>
      <c r="E139" s="139"/>
      <c r="G139" s="139"/>
      <c r="J139" s="139"/>
      <c r="K139" s="106"/>
      <c r="L139" s="139"/>
      <c r="O139" s="139"/>
      <c r="Q139" s="139"/>
    </row>
    <row r="140" spans="2:17">
      <c r="B140" s="139"/>
      <c r="D140" s="139"/>
      <c r="E140" s="139"/>
      <c r="G140" s="139"/>
      <c r="J140" s="139"/>
      <c r="K140" s="106"/>
      <c r="L140" s="139"/>
      <c r="O140" s="139"/>
      <c r="Q140" s="139"/>
    </row>
    <row r="141" spans="2:17">
      <c r="B141" s="139"/>
      <c r="D141" s="139"/>
      <c r="E141" s="139"/>
      <c r="G141" s="139"/>
      <c r="J141" s="139"/>
      <c r="K141" s="106"/>
      <c r="L141" s="139"/>
      <c r="O141" s="139"/>
      <c r="Q141" s="139"/>
    </row>
    <row r="142" spans="2:17">
      <c r="B142" s="139"/>
      <c r="D142" s="139"/>
      <c r="E142" s="139"/>
      <c r="G142" s="139"/>
      <c r="J142" s="139"/>
      <c r="K142" s="106"/>
      <c r="L142" s="139"/>
      <c r="O142" s="139"/>
      <c r="Q142" s="139"/>
    </row>
    <row r="143" spans="2:17">
      <c r="B143" s="139"/>
      <c r="D143" s="139"/>
      <c r="E143" s="139"/>
      <c r="G143" s="139"/>
      <c r="J143" s="139"/>
      <c r="K143" s="106"/>
      <c r="L143" s="139"/>
      <c r="O143" s="139"/>
      <c r="Q143" s="139"/>
    </row>
    <row r="144" spans="2:17">
      <c r="B144" s="139"/>
      <c r="D144" s="139"/>
      <c r="E144" s="139"/>
      <c r="G144" s="139"/>
      <c r="J144" s="139"/>
      <c r="K144" s="106"/>
      <c r="L144" s="139"/>
      <c r="O144" s="139"/>
      <c r="Q144" s="139"/>
    </row>
    <row r="145" spans="2:17">
      <c r="B145" s="139"/>
      <c r="D145" s="139"/>
      <c r="E145" s="139"/>
      <c r="G145" s="139"/>
      <c r="J145" s="139"/>
      <c r="K145" s="106"/>
      <c r="L145" s="139"/>
      <c r="O145" s="139"/>
      <c r="Q145" s="139"/>
    </row>
    <row r="146" spans="2:17">
      <c r="B146" s="139"/>
      <c r="D146" s="139"/>
      <c r="E146" s="139"/>
      <c r="G146" s="139"/>
      <c r="J146" s="139"/>
      <c r="K146" s="106"/>
      <c r="L146" s="139"/>
      <c r="O146" s="139"/>
      <c r="Q146" s="139"/>
    </row>
    <row r="147" spans="2:17">
      <c r="B147" s="139"/>
      <c r="D147" s="139"/>
      <c r="E147" s="139"/>
      <c r="G147" s="139"/>
      <c r="J147" s="139"/>
      <c r="K147" s="106"/>
      <c r="L147" s="139"/>
      <c r="O147" s="139"/>
      <c r="Q147" s="139"/>
    </row>
    <row r="148" spans="2:17">
      <c r="B148" s="139"/>
      <c r="D148" s="139"/>
      <c r="E148" s="139"/>
      <c r="G148" s="139"/>
      <c r="J148" s="139"/>
      <c r="K148" s="106"/>
      <c r="L148" s="139"/>
      <c r="O148" s="139"/>
      <c r="Q148" s="139"/>
    </row>
    <row r="149" spans="2:17">
      <c r="B149" s="139"/>
      <c r="D149" s="139"/>
      <c r="E149" s="139"/>
      <c r="G149" s="139"/>
      <c r="J149" s="139"/>
      <c r="K149" s="106"/>
      <c r="L149" s="139"/>
      <c r="O149" s="139"/>
      <c r="Q149" s="139"/>
    </row>
    <row r="150" spans="2:17">
      <c r="B150" s="139"/>
      <c r="D150" s="139"/>
      <c r="E150" s="139"/>
      <c r="G150" s="139"/>
      <c r="J150" s="139"/>
      <c r="K150" s="106"/>
      <c r="L150" s="139"/>
      <c r="O150" s="139"/>
      <c r="Q150" s="139"/>
    </row>
    <row r="151" spans="2:17">
      <c r="B151" s="139"/>
      <c r="D151" s="139"/>
      <c r="E151" s="139"/>
      <c r="G151" s="139"/>
      <c r="J151" s="139"/>
      <c r="K151" s="106"/>
      <c r="L151" s="139"/>
      <c r="O151" s="139"/>
      <c r="Q151" s="139"/>
    </row>
    <row r="152" spans="2:17">
      <c r="B152" s="139"/>
      <c r="D152" s="139"/>
      <c r="E152" s="139"/>
      <c r="G152" s="139"/>
      <c r="J152" s="139"/>
      <c r="K152" s="106"/>
      <c r="L152" s="139"/>
      <c r="O152" s="139"/>
      <c r="Q152" s="139"/>
    </row>
    <row r="153" spans="2:17">
      <c r="B153" s="139"/>
      <c r="D153" s="139"/>
      <c r="E153" s="139"/>
      <c r="G153" s="139"/>
      <c r="J153" s="139"/>
      <c r="K153" s="106"/>
      <c r="L153" s="139"/>
      <c r="O153" s="139"/>
      <c r="Q153" s="139"/>
    </row>
    <row r="154" spans="2:17">
      <c r="B154" s="139"/>
      <c r="D154" s="139"/>
      <c r="E154" s="139"/>
      <c r="G154" s="139"/>
      <c r="J154" s="139"/>
      <c r="K154" s="106"/>
      <c r="L154" s="139"/>
      <c r="O154" s="139"/>
      <c r="Q154" s="139"/>
    </row>
    <row r="155" spans="2:17">
      <c r="B155" s="139"/>
      <c r="D155" s="139"/>
      <c r="E155" s="139"/>
      <c r="G155" s="139"/>
      <c r="J155" s="139"/>
      <c r="K155" s="106"/>
      <c r="L155" s="139"/>
      <c r="O155" s="139"/>
      <c r="Q155" s="139"/>
    </row>
    <row r="156" spans="2:17">
      <c r="B156" s="139"/>
      <c r="D156" s="139"/>
      <c r="E156" s="139"/>
      <c r="G156" s="139"/>
      <c r="J156" s="139"/>
      <c r="K156" s="106"/>
      <c r="L156" s="139"/>
      <c r="O156" s="139"/>
      <c r="Q156" s="139"/>
    </row>
    <row r="157" spans="2:17">
      <c r="B157" s="139"/>
      <c r="D157" s="139"/>
      <c r="E157" s="139"/>
      <c r="G157" s="139"/>
      <c r="J157" s="139"/>
      <c r="K157" s="106"/>
      <c r="L157" s="139"/>
      <c r="O157" s="139"/>
      <c r="Q157" s="139"/>
    </row>
    <row r="158" spans="2:17">
      <c r="B158" s="139"/>
      <c r="D158" s="139"/>
      <c r="E158" s="139"/>
      <c r="G158" s="139"/>
      <c r="J158" s="139"/>
      <c r="K158" s="106"/>
      <c r="L158" s="139"/>
      <c r="O158" s="139"/>
      <c r="Q158" s="139"/>
    </row>
    <row r="159" spans="2:17">
      <c r="B159" s="139"/>
      <c r="D159" s="139"/>
      <c r="E159" s="139"/>
      <c r="G159" s="139"/>
      <c r="J159" s="139"/>
      <c r="K159" s="106"/>
      <c r="L159" s="139"/>
      <c r="O159" s="139"/>
      <c r="Q159" s="139"/>
    </row>
    <row r="160" spans="2:17">
      <c r="B160" s="139"/>
      <c r="D160" s="139"/>
      <c r="E160" s="139"/>
      <c r="G160" s="139"/>
      <c r="J160" s="139"/>
      <c r="K160" s="106"/>
      <c r="L160" s="139"/>
      <c r="O160" s="139"/>
      <c r="Q160" s="139"/>
    </row>
    <row r="161" spans="2:17">
      <c r="B161" s="139"/>
      <c r="D161" s="139"/>
      <c r="E161" s="139"/>
      <c r="G161" s="139"/>
      <c r="J161" s="139"/>
      <c r="K161" s="106"/>
      <c r="L161" s="139"/>
      <c r="O161" s="139"/>
      <c r="Q161" s="139"/>
    </row>
    <row r="162" spans="2:17">
      <c r="B162" s="139"/>
      <c r="D162" s="139"/>
      <c r="E162" s="139"/>
      <c r="G162" s="139"/>
      <c r="J162" s="139"/>
      <c r="K162" s="106"/>
      <c r="L162" s="139"/>
      <c r="O162" s="139"/>
      <c r="Q162" s="139"/>
    </row>
    <row r="163" spans="2:17">
      <c r="B163" s="139"/>
      <c r="D163" s="139"/>
      <c r="E163" s="139"/>
      <c r="G163" s="139"/>
      <c r="J163" s="139"/>
      <c r="K163" s="106"/>
      <c r="L163" s="139"/>
      <c r="O163" s="139"/>
      <c r="Q163" s="139"/>
    </row>
    <row r="164" spans="2:17">
      <c r="B164" s="139"/>
      <c r="D164" s="139"/>
      <c r="E164" s="139"/>
      <c r="G164" s="139"/>
      <c r="J164" s="139"/>
      <c r="K164" s="106"/>
      <c r="L164" s="139"/>
      <c r="O164" s="139"/>
      <c r="Q164" s="139"/>
    </row>
    <row r="165" spans="2:17">
      <c r="B165" s="139"/>
      <c r="D165" s="139"/>
      <c r="E165" s="139"/>
      <c r="G165" s="139"/>
      <c r="J165" s="139"/>
      <c r="K165" s="106"/>
      <c r="L165" s="139"/>
      <c r="O165" s="139"/>
      <c r="Q165" s="139"/>
    </row>
    <row r="166" spans="2:17">
      <c r="B166" s="139"/>
      <c r="D166" s="139"/>
      <c r="E166" s="139"/>
      <c r="G166" s="139"/>
      <c r="J166" s="139"/>
      <c r="K166" s="106"/>
      <c r="L166" s="139"/>
      <c r="O166" s="139"/>
      <c r="Q166" s="139"/>
    </row>
    <row r="167" spans="2:17">
      <c r="B167" s="139"/>
      <c r="D167" s="139"/>
      <c r="E167" s="139"/>
      <c r="G167" s="139"/>
      <c r="J167" s="139"/>
      <c r="K167" s="106"/>
      <c r="L167" s="139"/>
      <c r="O167" s="139"/>
      <c r="Q167" s="139"/>
    </row>
    <row r="168" spans="2:17">
      <c r="B168" s="139"/>
      <c r="D168" s="139"/>
      <c r="E168" s="139"/>
      <c r="G168" s="139"/>
      <c r="J168" s="139"/>
      <c r="K168" s="106"/>
      <c r="L168" s="139"/>
      <c r="O168" s="139"/>
      <c r="Q168" s="139"/>
    </row>
    <row r="169" spans="2:17">
      <c r="B169" s="139"/>
      <c r="D169" s="139"/>
      <c r="E169" s="139"/>
      <c r="G169" s="139"/>
      <c r="J169" s="139"/>
      <c r="K169" s="106"/>
      <c r="L169" s="139"/>
      <c r="O169" s="139"/>
      <c r="Q169" s="139"/>
    </row>
    <row r="170" spans="2:17">
      <c r="B170" s="139"/>
      <c r="D170" s="139"/>
      <c r="E170" s="139"/>
      <c r="G170" s="139"/>
      <c r="J170" s="139"/>
      <c r="K170" s="106"/>
      <c r="L170" s="139"/>
      <c r="O170" s="139"/>
      <c r="Q170" s="139"/>
    </row>
    <row r="171" spans="2:17">
      <c r="B171" s="139"/>
      <c r="D171" s="139"/>
      <c r="E171" s="139"/>
      <c r="G171" s="139"/>
      <c r="J171" s="139"/>
      <c r="K171" s="106"/>
      <c r="L171" s="139"/>
      <c r="O171" s="139"/>
      <c r="Q171" s="139"/>
    </row>
    <row r="172" spans="2:17">
      <c r="B172" s="139"/>
      <c r="D172" s="139"/>
      <c r="E172" s="139"/>
      <c r="G172" s="139"/>
      <c r="J172" s="139"/>
      <c r="K172" s="106"/>
      <c r="L172" s="139"/>
      <c r="O172" s="139"/>
      <c r="Q172" s="139"/>
    </row>
    <row r="173" spans="2:17">
      <c r="B173" s="139"/>
      <c r="D173" s="139"/>
      <c r="E173" s="139"/>
      <c r="G173" s="139"/>
      <c r="J173" s="139"/>
      <c r="K173" s="106"/>
      <c r="L173" s="139"/>
      <c r="O173" s="139"/>
      <c r="Q173" s="139"/>
    </row>
    <row r="174" spans="2:17">
      <c r="B174" s="139"/>
      <c r="D174" s="139"/>
      <c r="E174" s="139"/>
      <c r="G174" s="139"/>
      <c r="J174" s="139"/>
      <c r="K174" s="106"/>
      <c r="L174" s="139"/>
      <c r="O174" s="139"/>
      <c r="Q174" s="139"/>
    </row>
    <row r="175" spans="2:17">
      <c r="B175" s="139"/>
      <c r="D175" s="139"/>
      <c r="E175" s="139"/>
      <c r="G175" s="139"/>
      <c r="J175" s="139"/>
      <c r="K175" s="106"/>
      <c r="L175" s="139"/>
      <c r="O175" s="139"/>
      <c r="Q175" s="139"/>
    </row>
    <row r="176" spans="2:17">
      <c r="B176" s="139"/>
      <c r="D176" s="139"/>
      <c r="E176" s="139"/>
      <c r="G176" s="139"/>
      <c r="J176" s="139"/>
      <c r="K176" s="106"/>
      <c r="L176" s="139"/>
      <c r="O176" s="139"/>
      <c r="Q176" s="139"/>
    </row>
    <row r="177" spans="2:17">
      <c r="B177" s="139"/>
      <c r="D177" s="139"/>
      <c r="E177" s="139"/>
      <c r="G177" s="139"/>
      <c r="J177" s="139"/>
      <c r="K177" s="106"/>
      <c r="L177" s="139"/>
      <c r="O177" s="139"/>
      <c r="Q177" s="139"/>
    </row>
    <row r="178" spans="2:17">
      <c r="B178" s="139"/>
      <c r="D178" s="139"/>
      <c r="E178" s="139"/>
      <c r="G178" s="139"/>
      <c r="J178" s="139"/>
      <c r="K178" s="106"/>
      <c r="L178" s="139"/>
      <c r="O178" s="139"/>
      <c r="Q178" s="139"/>
    </row>
    <row r="179" spans="2:17">
      <c r="B179" s="139"/>
      <c r="D179" s="139"/>
      <c r="E179" s="139"/>
      <c r="G179" s="139"/>
      <c r="J179" s="139"/>
      <c r="K179" s="106"/>
      <c r="L179" s="139"/>
      <c r="O179" s="139"/>
      <c r="Q179" s="139"/>
    </row>
    <row r="180" spans="2:17">
      <c r="B180" s="139"/>
      <c r="D180" s="139"/>
      <c r="E180" s="139"/>
      <c r="G180" s="139"/>
      <c r="J180" s="139"/>
      <c r="K180" s="106"/>
      <c r="L180" s="139"/>
      <c r="O180" s="139"/>
      <c r="Q180" s="139"/>
    </row>
    <row r="181" spans="2:17">
      <c r="B181" s="139"/>
      <c r="D181" s="139"/>
      <c r="E181" s="139"/>
      <c r="G181" s="139"/>
      <c r="J181" s="139"/>
      <c r="K181" s="106"/>
      <c r="L181" s="139"/>
      <c r="O181" s="139"/>
      <c r="Q181" s="139"/>
    </row>
    <row r="182" spans="2:17">
      <c r="B182" s="139"/>
      <c r="D182" s="139"/>
      <c r="E182" s="139"/>
      <c r="G182" s="139"/>
      <c r="J182" s="139"/>
      <c r="K182" s="106"/>
      <c r="L182" s="139"/>
      <c r="O182" s="139"/>
      <c r="Q182" s="139"/>
    </row>
    <row r="183" spans="2:17">
      <c r="B183" s="139"/>
      <c r="D183" s="139"/>
      <c r="E183" s="139"/>
      <c r="G183" s="139"/>
      <c r="J183" s="139"/>
      <c r="K183" s="106"/>
      <c r="L183" s="139"/>
      <c r="O183" s="139"/>
      <c r="Q183" s="139"/>
    </row>
    <row r="184" spans="2:17">
      <c r="B184" s="139"/>
      <c r="D184" s="139"/>
      <c r="E184" s="139"/>
      <c r="G184" s="139"/>
      <c r="J184" s="139"/>
      <c r="K184" s="106"/>
      <c r="L184" s="139"/>
      <c r="O184" s="139"/>
      <c r="Q184" s="139"/>
    </row>
    <row r="185" spans="2:17">
      <c r="B185" s="139"/>
      <c r="D185" s="139"/>
      <c r="E185" s="139"/>
      <c r="G185" s="139"/>
      <c r="J185" s="139"/>
      <c r="K185" s="106"/>
      <c r="L185" s="139"/>
      <c r="O185" s="139"/>
      <c r="Q185" s="139"/>
    </row>
    <row r="186" spans="2:17">
      <c r="B186" s="139"/>
      <c r="D186" s="139"/>
      <c r="E186" s="139"/>
      <c r="G186" s="139"/>
      <c r="J186" s="139"/>
      <c r="K186" s="106"/>
      <c r="L186" s="139"/>
      <c r="O186" s="139"/>
      <c r="Q186" s="139"/>
    </row>
    <row r="187" spans="2:17">
      <c r="B187" s="139"/>
      <c r="D187" s="139"/>
      <c r="E187" s="139"/>
      <c r="G187" s="139"/>
      <c r="J187" s="139"/>
      <c r="K187" s="106"/>
      <c r="L187" s="139"/>
      <c r="O187" s="139"/>
      <c r="Q187" s="139"/>
    </row>
    <row r="188" spans="2:17">
      <c r="B188" s="139"/>
      <c r="D188" s="139"/>
      <c r="E188" s="139"/>
      <c r="G188" s="139"/>
      <c r="J188" s="139"/>
      <c r="K188" s="106"/>
      <c r="L188" s="139"/>
      <c r="O188" s="139"/>
      <c r="Q188" s="139"/>
    </row>
    <row r="189" spans="2:17">
      <c r="B189" s="139"/>
      <c r="D189" s="139"/>
      <c r="E189" s="139"/>
      <c r="G189" s="139"/>
      <c r="J189" s="139"/>
      <c r="K189" s="106"/>
      <c r="L189" s="139"/>
      <c r="O189" s="139"/>
      <c r="Q189" s="139"/>
    </row>
    <row r="190" spans="2:17">
      <c r="B190" s="139"/>
      <c r="D190" s="139"/>
      <c r="E190" s="139"/>
      <c r="G190" s="139"/>
      <c r="J190" s="139"/>
      <c r="K190" s="106"/>
      <c r="L190" s="139"/>
      <c r="O190" s="139"/>
      <c r="Q190" s="139"/>
    </row>
    <row r="191" spans="2:17">
      <c r="B191" s="139"/>
      <c r="D191" s="139"/>
      <c r="E191" s="139"/>
      <c r="G191" s="139"/>
      <c r="J191" s="139"/>
      <c r="K191" s="106"/>
      <c r="L191" s="139"/>
      <c r="O191" s="139"/>
      <c r="Q191" s="139"/>
    </row>
    <row r="192" spans="2:17">
      <c r="B192" s="139"/>
      <c r="D192" s="139"/>
      <c r="E192" s="139"/>
      <c r="G192" s="139"/>
      <c r="J192" s="139"/>
      <c r="K192" s="106"/>
      <c r="L192" s="139"/>
      <c r="O192" s="139"/>
      <c r="Q192" s="139"/>
    </row>
    <row r="193" spans="2:17">
      <c r="B193" s="139"/>
      <c r="D193" s="139"/>
      <c r="E193" s="139"/>
      <c r="G193" s="139"/>
      <c r="J193" s="139"/>
      <c r="K193" s="106"/>
      <c r="L193" s="139"/>
      <c r="O193" s="139"/>
      <c r="Q193" s="139"/>
    </row>
    <row r="194" spans="2:17">
      <c r="B194" s="139"/>
      <c r="D194" s="139"/>
      <c r="E194" s="139"/>
      <c r="G194" s="139"/>
      <c r="J194" s="139"/>
      <c r="K194" s="106"/>
      <c r="L194" s="139"/>
      <c r="O194" s="139"/>
      <c r="Q194" s="139"/>
    </row>
    <row r="195" spans="2:17">
      <c r="B195" s="139"/>
      <c r="D195" s="139"/>
      <c r="E195" s="139"/>
      <c r="G195" s="139"/>
      <c r="J195" s="139"/>
      <c r="K195" s="106"/>
      <c r="L195" s="139"/>
      <c r="O195" s="139"/>
      <c r="Q195" s="139"/>
    </row>
    <row r="196" spans="2:17">
      <c r="B196" s="139"/>
      <c r="D196" s="139"/>
      <c r="E196" s="139"/>
      <c r="G196" s="139"/>
      <c r="J196" s="139"/>
      <c r="K196" s="106"/>
      <c r="L196" s="139"/>
      <c r="O196" s="139"/>
      <c r="Q196" s="139"/>
    </row>
    <row r="197" spans="2:17">
      <c r="B197" s="139"/>
      <c r="D197" s="139"/>
      <c r="E197" s="139"/>
      <c r="G197" s="139"/>
      <c r="J197" s="139"/>
      <c r="K197" s="106"/>
      <c r="L197" s="139"/>
      <c r="O197" s="139"/>
      <c r="Q197" s="139"/>
    </row>
    <row r="198" spans="2:17">
      <c r="B198" s="139"/>
      <c r="D198" s="139"/>
      <c r="E198" s="139"/>
      <c r="G198" s="139"/>
      <c r="J198" s="139"/>
      <c r="K198" s="106"/>
      <c r="L198" s="139"/>
      <c r="O198" s="139"/>
      <c r="Q198" s="139"/>
    </row>
    <row r="199" spans="2:17">
      <c r="B199" s="139"/>
      <c r="D199" s="139"/>
      <c r="E199" s="139"/>
      <c r="G199" s="139"/>
      <c r="J199" s="139"/>
      <c r="K199" s="106"/>
      <c r="L199" s="139"/>
      <c r="O199" s="139"/>
      <c r="Q199" s="139"/>
    </row>
    <row r="200" spans="2:17">
      <c r="B200" s="139"/>
      <c r="D200" s="139"/>
      <c r="E200" s="139"/>
      <c r="G200" s="139"/>
      <c r="J200" s="139"/>
      <c r="K200" s="106"/>
      <c r="L200" s="139"/>
      <c r="O200" s="139"/>
      <c r="Q200" s="139"/>
    </row>
    <row r="201" spans="2:17">
      <c r="B201" s="139"/>
      <c r="D201" s="139"/>
      <c r="E201" s="139"/>
      <c r="G201" s="139"/>
      <c r="J201" s="139"/>
      <c r="K201" s="106"/>
      <c r="L201" s="139"/>
      <c r="O201" s="139"/>
      <c r="Q201" s="139"/>
    </row>
    <row r="202" spans="2:17">
      <c r="B202" s="139"/>
      <c r="D202" s="139"/>
      <c r="E202" s="139"/>
      <c r="G202" s="139"/>
      <c r="J202" s="139"/>
      <c r="K202" s="106"/>
      <c r="L202" s="139"/>
      <c r="O202" s="139"/>
      <c r="Q202" s="139"/>
    </row>
    <row r="203" spans="2:17">
      <c r="B203" s="139"/>
      <c r="D203" s="139"/>
      <c r="E203" s="139"/>
      <c r="G203" s="139"/>
      <c r="J203" s="139"/>
      <c r="K203" s="106"/>
      <c r="L203" s="139"/>
      <c r="O203" s="139"/>
      <c r="Q203" s="139"/>
    </row>
    <row r="204" spans="2:17">
      <c r="B204" s="139"/>
      <c r="D204" s="139"/>
      <c r="E204" s="139"/>
      <c r="G204" s="139"/>
      <c r="J204" s="139"/>
      <c r="K204" s="106"/>
      <c r="L204" s="139"/>
      <c r="O204" s="139"/>
      <c r="Q204" s="139"/>
    </row>
    <row r="205" spans="2:17">
      <c r="B205" s="139"/>
      <c r="D205" s="139"/>
      <c r="E205" s="139"/>
      <c r="G205" s="139"/>
      <c r="J205" s="139"/>
      <c r="K205" s="106"/>
      <c r="L205" s="139"/>
      <c r="O205" s="139"/>
      <c r="Q205" s="139"/>
    </row>
    <row r="206" spans="2:17">
      <c r="B206" s="139"/>
      <c r="D206" s="139"/>
      <c r="E206" s="139"/>
      <c r="G206" s="139"/>
      <c r="J206" s="139"/>
      <c r="K206" s="106"/>
      <c r="L206" s="139"/>
      <c r="O206" s="139"/>
      <c r="Q206" s="139"/>
    </row>
    <row r="207" spans="2:17">
      <c r="B207" s="139"/>
      <c r="D207" s="139"/>
      <c r="E207" s="139"/>
      <c r="G207" s="139"/>
      <c r="J207" s="139"/>
      <c r="K207" s="106"/>
      <c r="L207" s="139"/>
      <c r="O207" s="139"/>
      <c r="Q207" s="139"/>
    </row>
    <row r="208" spans="2:17">
      <c r="B208" s="139"/>
      <c r="D208" s="139"/>
      <c r="E208" s="139"/>
      <c r="G208" s="139"/>
      <c r="J208" s="139"/>
      <c r="K208" s="106"/>
      <c r="L208" s="139"/>
      <c r="O208" s="139"/>
      <c r="Q208" s="139"/>
    </row>
    <row r="209" spans="2:17">
      <c r="B209" s="139"/>
      <c r="D209" s="139"/>
      <c r="E209" s="139"/>
      <c r="G209" s="139"/>
      <c r="J209" s="139"/>
      <c r="K209" s="106"/>
      <c r="L209" s="139"/>
      <c r="O209" s="139"/>
      <c r="Q209" s="139"/>
    </row>
    <row r="210" spans="2:17">
      <c r="B210" s="139"/>
      <c r="D210" s="139"/>
      <c r="E210" s="139"/>
      <c r="G210" s="139"/>
      <c r="J210" s="139"/>
      <c r="K210" s="106"/>
      <c r="L210" s="139"/>
      <c r="O210" s="139"/>
      <c r="Q210" s="139"/>
    </row>
    <row r="211" spans="2:17">
      <c r="B211" s="139"/>
      <c r="D211" s="139"/>
      <c r="E211" s="139"/>
      <c r="G211" s="139"/>
      <c r="J211" s="139"/>
      <c r="K211" s="106"/>
      <c r="L211" s="139"/>
      <c r="O211" s="139"/>
      <c r="Q211" s="139"/>
    </row>
    <row r="212" spans="2:17">
      <c r="B212" s="139"/>
      <c r="D212" s="139"/>
      <c r="E212" s="139"/>
      <c r="G212" s="139"/>
      <c r="J212" s="139"/>
      <c r="K212" s="106"/>
      <c r="L212" s="139"/>
      <c r="O212" s="139"/>
      <c r="Q212" s="139"/>
    </row>
    <row r="213" spans="2:17">
      <c r="B213" s="139"/>
      <c r="D213" s="139"/>
      <c r="E213" s="139"/>
      <c r="G213" s="139"/>
      <c r="J213" s="139"/>
      <c r="K213" s="106"/>
      <c r="L213" s="139"/>
      <c r="O213" s="139"/>
      <c r="Q213" s="139"/>
    </row>
    <row r="214" spans="2:17">
      <c r="B214" s="139"/>
      <c r="D214" s="139"/>
      <c r="E214" s="139"/>
      <c r="G214" s="139"/>
      <c r="J214" s="139"/>
      <c r="K214" s="106"/>
      <c r="L214" s="139"/>
      <c r="O214" s="139"/>
      <c r="Q214" s="139"/>
    </row>
    <row r="215" spans="2:17">
      <c r="B215" s="139"/>
      <c r="D215" s="139"/>
      <c r="E215" s="139"/>
      <c r="G215" s="139"/>
      <c r="J215" s="139"/>
      <c r="K215" s="106"/>
      <c r="L215" s="139"/>
      <c r="O215" s="139"/>
      <c r="Q215" s="139"/>
    </row>
    <row r="216" spans="2:17">
      <c r="B216" s="139"/>
      <c r="D216" s="139"/>
      <c r="E216" s="139"/>
      <c r="G216" s="139"/>
      <c r="J216" s="139"/>
      <c r="K216" s="106"/>
      <c r="L216" s="139"/>
      <c r="O216" s="139"/>
      <c r="Q216" s="139"/>
    </row>
    <row r="217" spans="2:17">
      <c r="B217" s="139"/>
      <c r="D217" s="139"/>
      <c r="E217" s="139"/>
      <c r="G217" s="139"/>
      <c r="J217" s="139"/>
      <c r="K217" s="106"/>
      <c r="L217" s="139"/>
      <c r="O217" s="139"/>
      <c r="Q217" s="139"/>
    </row>
    <row r="218" spans="2:17">
      <c r="B218" s="139"/>
      <c r="D218" s="139"/>
      <c r="E218" s="139"/>
      <c r="G218" s="139"/>
      <c r="J218" s="139"/>
      <c r="K218" s="106"/>
      <c r="L218" s="139"/>
      <c r="O218" s="139"/>
      <c r="Q218" s="139"/>
    </row>
    <row r="219" spans="2:17">
      <c r="B219" s="139"/>
      <c r="D219" s="139"/>
      <c r="E219" s="139"/>
      <c r="G219" s="139"/>
      <c r="J219" s="139"/>
      <c r="K219" s="106"/>
      <c r="L219" s="139"/>
      <c r="O219" s="139"/>
      <c r="Q219" s="139"/>
    </row>
    <row r="220" spans="2:17">
      <c r="B220" s="139"/>
      <c r="D220" s="139"/>
      <c r="E220" s="139"/>
      <c r="G220" s="139"/>
      <c r="J220" s="139"/>
      <c r="K220" s="106"/>
      <c r="L220" s="139"/>
      <c r="O220" s="139"/>
      <c r="Q220" s="139"/>
    </row>
    <row r="221" spans="2:17">
      <c r="B221" s="139"/>
      <c r="D221" s="139"/>
      <c r="E221" s="139"/>
      <c r="G221" s="139"/>
      <c r="J221" s="139"/>
      <c r="K221" s="106"/>
      <c r="L221" s="139"/>
      <c r="O221" s="139"/>
      <c r="Q221" s="139"/>
    </row>
    <row r="222" spans="2:17">
      <c r="B222" s="139"/>
      <c r="D222" s="139"/>
      <c r="E222" s="139"/>
      <c r="G222" s="139"/>
      <c r="J222" s="139"/>
      <c r="K222" s="106"/>
      <c r="L222" s="139"/>
      <c r="O222" s="139"/>
      <c r="Q222" s="139"/>
    </row>
    <row r="223" spans="2:17">
      <c r="B223" s="139"/>
      <c r="D223" s="139"/>
      <c r="E223" s="139"/>
      <c r="G223" s="139"/>
      <c r="J223" s="139"/>
      <c r="K223" s="106"/>
      <c r="L223" s="139"/>
      <c r="O223" s="139"/>
      <c r="Q223" s="139"/>
    </row>
    <row r="224" spans="2:17">
      <c r="B224" s="139"/>
      <c r="D224" s="139"/>
      <c r="E224" s="139"/>
      <c r="G224" s="139"/>
      <c r="J224" s="139"/>
      <c r="K224" s="106"/>
      <c r="L224" s="139"/>
      <c r="O224" s="139"/>
      <c r="Q224" s="139"/>
    </row>
    <row r="225" spans="2:17">
      <c r="B225" s="139"/>
      <c r="D225" s="139"/>
      <c r="E225" s="139"/>
      <c r="G225" s="139"/>
      <c r="J225" s="139"/>
      <c r="K225" s="106"/>
      <c r="L225" s="139"/>
      <c r="O225" s="139"/>
      <c r="Q225" s="139"/>
    </row>
    <row r="226" spans="2:17">
      <c r="B226" s="139"/>
      <c r="D226" s="139"/>
      <c r="E226" s="139"/>
      <c r="G226" s="139"/>
      <c r="J226" s="139"/>
      <c r="K226" s="106"/>
      <c r="L226" s="139"/>
      <c r="O226" s="139"/>
      <c r="Q226" s="139"/>
    </row>
    <row r="227" spans="2:17">
      <c r="B227" s="139"/>
      <c r="D227" s="139"/>
      <c r="E227" s="139"/>
      <c r="G227" s="139"/>
      <c r="J227" s="139"/>
      <c r="K227" s="106"/>
      <c r="L227" s="139"/>
      <c r="O227" s="139"/>
      <c r="Q227" s="139"/>
    </row>
    <row r="228" spans="2:17">
      <c r="B228" s="139"/>
      <c r="D228" s="139"/>
      <c r="E228" s="139"/>
      <c r="G228" s="139"/>
      <c r="J228" s="139"/>
      <c r="K228" s="106"/>
      <c r="L228" s="139"/>
      <c r="O228" s="139"/>
      <c r="Q228" s="139"/>
    </row>
    <row r="229" spans="2:17">
      <c r="B229" s="139"/>
      <c r="D229" s="139"/>
      <c r="E229" s="139"/>
      <c r="G229" s="139"/>
      <c r="J229" s="139"/>
      <c r="K229" s="106"/>
      <c r="L229" s="139"/>
      <c r="O229" s="139"/>
      <c r="Q229" s="139"/>
    </row>
    <row r="230" spans="2:17">
      <c r="B230" s="139"/>
      <c r="D230" s="139"/>
      <c r="E230" s="139"/>
      <c r="G230" s="139"/>
      <c r="J230" s="139"/>
      <c r="K230" s="106"/>
      <c r="L230" s="139"/>
      <c r="O230" s="139"/>
      <c r="Q230" s="139"/>
    </row>
    <row r="231" spans="2:17">
      <c r="B231" s="139"/>
      <c r="D231" s="139"/>
      <c r="E231" s="139"/>
      <c r="G231" s="139"/>
      <c r="J231" s="139"/>
      <c r="K231" s="106"/>
      <c r="L231" s="139"/>
      <c r="O231" s="139"/>
      <c r="Q231" s="139"/>
    </row>
    <row r="232" spans="2:17">
      <c r="B232" s="139"/>
      <c r="D232" s="139"/>
      <c r="E232" s="139"/>
      <c r="G232" s="139"/>
      <c r="J232" s="139"/>
      <c r="K232" s="106"/>
      <c r="L232" s="139"/>
      <c r="O232" s="139"/>
      <c r="Q232" s="139"/>
    </row>
    <row r="233" spans="2:17">
      <c r="B233" s="139"/>
      <c r="D233" s="139"/>
      <c r="E233" s="139"/>
      <c r="G233" s="139"/>
      <c r="J233" s="139"/>
      <c r="K233" s="106"/>
      <c r="L233" s="139"/>
      <c r="O233" s="139"/>
      <c r="Q233" s="139"/>
    </row>
    <row r="234" spans="2:17">
      <c r="B234" s="139"/>
      <c r="D234" s="139"/>
      <c r="E234" s="139"/>
      <c r="G234" s="139"/>
      <c r="J234" s="139"/>
      <c r="K234" s="106"/>
      <c r="L234" s="139"/>
      <c r="O234" s="139"/>
      <c r="Q234" s="139"/>
    </row>
    <row r="235" spans="2:17">
      <c r="B235" s="139"/>
      <c r="D235" s="139"/>
      <c r="E235" s="139"/>
      <c r="G235" s="139"/>
      <c r="J235" s="139"/>
      <c r="K235" s="106"/>
      <c r="L235" s="139"/>
      <c r="O235" s="139"/>
      <c r="Q235" s="139"/>
    </row>
    <row r="236" spans="2:17">
      <c r="B236" s="139"/>
      <c r="D236" s="139"/>
      <c r="E236" s="139"/>
      <c r="G236" s="139"/>
      <c r="J236" s="139"/>
      <c r="K236" s="106"/>
      <c r="L236" s="139"/>
      <c r="O236" s="139"/>
      <c r="Q236" s="139"/>
    </row>
    <row r="237" spans="2:17">
      <c r="B237" s="139"/>
      <c r="D237" s="139"/>
      <c r="E237" s="139"/>
      <c r="G237" s="139"/>
      <c r="J237" s="139"/>
      <c r="K237" s="106"/>
      <c r="L237" s="139"/>
      <c r="O237" s="139"/>
      <c r="Q237" s="139"/>
    </row>
    <row r="238" spans="2:17">
      <c r="B238" s="139"/>
      <c r="D238" s="139"/>
      <c r="E238" s="139"/>
      <c r="G238" s="139"/>
      <c r="J238" s="139"/>
      <c r="K238" s="106"/>
      <c r="L238" s="139"/>
      <c r="O238" s="139"/>
      <c r="Q238" s="139"/>
    </row>
    <row r="239" spans="2:17">
      <c r="B239" s="139"/>
      <c r="D239" s="139"/>
      <c r="E239" s="139"/>
      <c r="G239" s="139"/>
      <c r="J239" s="139"/>
      <c r="K239" s="106"/>
      <c r="L239" s="139"/>
      <c r="O239" s="139"/>
      <c r="Q239" s="139"/>
    </row>
    <row r="240" spans="2:17">
      <c r="B240" s="139"/>
      <c r="D240" s="139"/>
      <c r="E240" s="139"/>
      <c r="G240" s="139"/>
      <c r="J240" s="139"/>
      <c r="K240" s="106"/>
      <c r="L240" s="139"/>
      <c r="O240" s="139"/>
      <c r="Q240" s="139"/>
    </row>
    <row r="241" spans="2:17">
      <c r="B241" s="139"/>
      <c r="D241" s="139"/>
      <c r="E241" s="139"/>
      <c r="G241" s="139"/>
      <c r="J241" s="139"/>
      <c r="K241" s="106"/>
      <c r="L241" s="139"/>
      <c r="O241" s="139"/>
      <c r="Q241" s="139"/>
    </row>
    <row r="242" spans="2:17">
      <c r="B242" s="139"/>
      <c r="D242" s="139"/>
      <c r="E242" s="139"/>
      <c r="G242" s="139"/>
      <c r="J242" s="139"/>
      <c r="K242" s="106"/>
      <c r="L242" s="139"/>
      <c r="O242" s="139"/>
      <c r="Q242" s="139"/>
    </row>
    <row r="243" spans="2:17">
      <c r="B243" s="139"/>
      <c r="D243" s="139"/>
      <c r="E243" s="139"/>
      <c r="G243" s="139"/>
      <c r="J243" s="139"/>
      <c r="K243" s="106"/>
      <c r="L243" s="139"/>
      <c r="O243" s="139"/>
      <c r="Q243" s="139"/>
    </row>
    <row r="244" spans="2:17">
      <c r="B244" s="139"/>
      <c r="D244" s="139"/>
      <c r="E244" s="139"/>
      <c r="G244" s="139"/>
      <c r="J244" s="139"/>
      <c r="K244" s="106"/>
      <c r="L244" s="139"/>
      <c r="O244" s="139"/>
      <c r="Q244" s="139"/>
    </row>
    <row r="245" spans="2:17">
      <c r="B245" s="139"/>
      <c r="D245" s="139"/>
      <c r="E245" s="139"/>
      <c r="G245" s="139"/>
      <c r="J245" s="139"/>
      <c r="K245" s="106"/>
      <c r="L245" s="139"/>
      <c r="O245" s="139"/>
      <c r="Q245" s="139"/>
    </row>
    <row r="246" spans="2:17">
      <c r="B246" s="139"/>
      <c r="D246" s="139"/>
      <c r="E246" s="139"/>
      <c r="G246" s="139"/>
      <c r="J246" s="139"/>
      <c r="K246" s="106"/>
      <c r="L246" s="139"/>
      <c r="O246" s="139"/>
      <c r="Q246" s="139"/>
    </row>
    <row r="247" spans="2:17">
      <c r="B247" s="139"/>
      <c r="D247" s="139"/>
      <c r="E247" s="139"/>
      <c r="G247" s="139"/>
      <c r="J247" s="139"/>
      <c r="K247" s="106"/>
      <c r="L247" s="139"/>
      <c r="O247" s="139"/>
      <c r="Q247" s="139"/>
    </row>
    <row r="248" spans="2:17">
      <c r="B248" s="139"/>
      <c r="D248" s="139"/>
      <c r="E248" s="139"/>
      <c r="G248" s="139"/>
      <c r="J248" s="139"/>
      <c r="K248" s="106"/>
      <c r="L248" s="139"/>
      <c r="O248" s="139"/>
      <c r="Q248" s="139"/>
    </row>
    <row r="249" spans="2:17">
      <c r="B249" s="139"/>
      <c r="D249" s="139"/>
      <c r="E249" s="139"/>
      <c r="G249" s="139"/>
      <c r="J249" s="139"/>
      <c r="K249" s="106"/>
      <c r="L249" s="139"/>
      <c r="O249" s="139"/>
      <c r="Q249" s="139"/>
    </row>
    <row r="250" spans="2:17">
      <c r="B250" s="139"/>
      <c r="D250" s="139"/>
      <c r="E250" s="139"/>
      <c r="G250" s="139"/>
      <c r="J250" s="139"/>
      <c r="K250" s="106"/>
      <c r="L250" s="139"/>
      <c r="O250" s="139"/>
      <c r="Q250" s="139"/>
    </row>
    <row r="251" spans="2:17">
      <c r="B251" s="139"/>
      <c r="D251" s="139"/>
      <c r="E251" s="139"/>
      <c r="G251" s="139"/>
      <c r="J251" s="139"/>
      <c r="K251" s="106"/>
      <c r="L251" s="139"/>
      <c r="O251" s="139"/>
      <c r="Q251" s="139"/>
    </row>
    <row r="252" spans="2:17">
      <c r="B252" s="139"/>
      <c r="D252" s="139"/>
      <c r="E252" s="139"/>
      <c r="G252" s="139"/>
      <c r="J252" s="139"/>
      <c r="K252" s="106"/>
      <c r="L252" s="139"/>
      <c r="O252" s="139"/>
      <c r="Q252" s="139"/>
    </row>
    <row r="253" spans="2:17">
      <c r="B253" s="139"/>
      <c r="D253" s="139"/>
      <c r="E253" s="139"/>
      <c r="G253" s="139"/>
      <c r="J253" s="139"/>
      <c r="K253" s="106"/>
      <c r="L253" s="139"/>
      <c r="O253" s="139"/>
      <c r="Q253" s="139"/>
    </row>
    <row r="254" spans="2:17">
      <c r="B254" s="139"/>
      <c r="D254" s="139"/>
      <c r="E254" s="139"/>
      <c r="G254" s="139"/>
      <c r="J254" s="139"/>
      <c r="K254" s="106"/>
      <c r="L254" s="139"/>
      <c r="O254" s="139"/>
      <c r="Q254" s="139"/>
    </row>
    <row r="255" spans="2:17">
      <c r="B255" s="139"/>
      <c r="D255" s="139"/>
      <c r="E255" s="139"/>
      <c r="G255" s="139"/>
      <c r="J255" s="139"/>
      <c r="K255" s="106"/>
      <c r="L255" s="139"/>
      <c r="O255" s="139"/>
      <c r="Q255" s="139"/>
    </row>
    <row r="256" spans="2:17">
      <c r="B256" s="139"/>
      <c r="D256" s="139"/>
      <c r="E256" s="139"/>
      <c r="G256" s="139"/>
      <c r="J256" s="139"/>
      <c r="K256" s="106"/>
      <c r="L256" s="139"/>
      <c r="O256" s="139"/>
      <c r="Q256" s="139"/>
    </row>
    <row r="257" spans="2:17">
      <c r="B257" s="139"/>
      <c r="D257" s="139"/>
      <c r="E257" s="139"/>
      <c r="G257" s="139"/>
      <c r="J257" s="139"/>
      <c r="K257" s="106"/>
      <c r="L257" s="139"/>
      <c r="O257" s="139"/>
      <c r="Q257" s="139"/>
    </row>
    <row r="258" spans="2:17">
      <c r="B258" s="139"/>
      <c r="D258" s="139"/>
      <c r="E258" s="139"/>
      <c r="G258" s="139"/>
      <c r="J258" s="139"/>
      <c r="K258" s="106"/>
      <c r="L258" s="139"/>
      <c r="O258" s="139"/>
      <c r="Q258" s="139"/>
    </row>
    <row r="259" spans="2:17">
      <c r="B259" s="139"/>
      <c r="D259" s="139"/>
      <c r="E259" s="139"/>
      <c r="G259" s="139"/>
      <c r="J259" s="139"/>
      <c r="K259" s="106"/>
      <c r="L259" s="139"/>
      <c r="O259" s="139"/>
      <c r="Q259" s="139"/>
    </row>
    <row r="260" spans="2:17">
      <c r="B260" s="139"/>
      <c r="D260" s="139"/>
      <c r="E260" s="139"/>
      <c r="G260" s="139"/>
      <c r="J260" s="139"/>
      <c r="K260" s="106"/>
      <c r="L260" s="139"/>
      <c r="O260" s="139"/>
      <c r="Q260" s="139"/>
    </row>
    <row r="261" spans="2:17">
      <c r="B261" s="139"/>
      <c r="D261" s="139"/>
      <c r="E261" s="139"/>
      <c r="G261" s="139"/>
      <c r="J261" s="139"/>
      <c r="K261" s="106"/>
      <c r="L261" s="139"/>
      <c r="O261" s="139"/>
      <c r="Q261" s="139"/>
    </row>
    <row r="262" spans="2:17">
      <c r="B262" s="139"/>
      <c r="D262" s="139"/>
      <c r="E262" s="139"/>
      <c r="G262" s="139"/>
      <c r="J262" s="139"/>
      <c r="K262" s="106"/>
      <c r="L262" s="139"/>
      <c r="O262" s="139"/>
      <c r="Q262" s="139"/>
    </row>
    <row r="263" spans="2:17">
      <c r="B263" s="139"/>
      <c r="D263" s="139"/>
      <c r="E263" s="139"/>
      <c r="G263" s="139"/>
      <c r="J263" s="139"/>
      <c r="K263" s="106"/>
      <c r="L263" s="139"/>
      <c r="O263" s="139"/>
      <c r="Q263" s="139"/>
    </row>
    <row r="264" spans="2:17">
      <c r="B264" s="139"/>
      <c r="D264" s="139"/>
      <c r="E264" s="139"/>
      <c r="G264" s="139"/>
      <c r="J264" s="139"/>
      <c r="K264" s="106"/>
      <c r="L264" s="139"/>
      <c r="O264" s="139"/>
      <c r="Q264" s="139"/>
    </row>
    <row r="265" spans="2:17">
      <c r="B265" s="139"/>
      <c r="D265" s="139"/>
      <c r="E265" s="139"/>
      <c r="G265" s="139"/>
      <c r="J265" s="139"/>
      <c r="K265" s="106"/>
      <c r="L265" s="139"/>
      <c r="O265" s="139"/>
      <c r="Q265" s="139"/>
    </row>
    <row r="266" spans="2:17">
      <c r="B266" s="139"/>
      <c r="D266" s="139"/>
      <c r="E266" s="139"/>
      <c r="G266" s="139"/>
      <c r="J266" s="139"/>
      <c r="K266" s="106"/>
      <c r="L266" s="139"/>
      <c r="O266" s="139"/>
      <c r="Q266" s="139"/>
    </row>
    <row r="267" spans="2:17">
      <c r="B267" s="139"/>
      <c r="D267" s="139"/>
      <c r="E267" s="139"/>
      <c r="G267" s="139"/>
      <c r="J267" s="139"/>
      <c r="K267" s="106"/>
      <c r="L267" s="139"/>
      <c r="O267" s="139"/>
      <c r="Q267" s="139"/>
    </row>
    <row r="268" spans="2:17">
      <c r="B268" s="139"/>
      <c r="D268" s="139"/>
      <c r="E268" s="139"/>
      <c r="G268" s="139"/>
      <c r="J268" s="139"/>
      <c r="K268" s="106"/>
      <c r="L268" s="139"/>
      <c r="O268" s="139"/>
      <c r="Q268" s="139"/>
    </row>
    <row r="269" spans="2:17">
      <c r="B269" s="139"/>
      <c r="D269" s="139"/>
      <c r="E269" s="139"/>
      <c r="G269" s="139"/>
      <c r="J269" s="139"/>
      <c r="K269" s="106"/>
      <c r="L269" s="139"/>
      <c r="O269" s="139"/>
      <c r="Q269" s="139"/>
    </row>
    <row r="270" spans="2:17">
      <c r="B270" s="139"/>
      <c r="D270" s="139"/>
      <c r="E270" s="139"/>
      <c r="G270" s="139"/>
      <c r="J270" s="139"/>
      <c r="K270" s="106"/>
      <c r="L270" s="139"/>
      <c r="O270" s="139"/>
      <c r="Q270" s="139"/>
    </row>
    <row r="271" spans="2:17">
      <c r="B271" s="139"/>
      <c r="D271" s="139"/>
      <c r="E271" s="139"/>
      <c r="G271" s="139"/>
      <c r="J271" s="139"/>
      <c r="K271" s="106"/>
      <c r="L271" s="139"/>
      <c r="O271" s="139"/>
      <c r="Q271" s="139"/>
    </row>
    <row r="272" spans="2:17">
      <c r="B272" s="139"/>
      <c r="D272" s="139"/>
      <c r="E272" s="139"/>
      <c r="G272" s="139"/>
      <c r="J272" s="139"/>
      <c r="K272" s="106"/>
      <c r="L272" s="139"/>
      <c r="O272" s="139"/>
      <c r="Q272" s="139"/>
    </row>
    <row r="273" spans="2:17">
      <c r="B273" s="139"/>
      <c r="D273" s="139"/>
      <c r="E273" s="139"/>
      <c r="G273" s="139"/>
      <c r="J273" s="139"/>
      <c r="K273" s="106"/>
      <c r="L273" s="139"/>
      <c r="O273" s="139"/>
      <c r="Q273" s="139"/>
    </row>
    <row r="274" spans="2:17">
      <c r="B274" s="139"/>
      <c r="D274" s="139"/>
      <c r="E274" s="139"/>
      <c r="G274" s="139"/>
      <c r="J274" s="139"/>
      <c r="K274" s="106"/>
      <c r="L274" s="139"/>
      <c r="O274" s="139"/>
      <c r="Q274" s="139"/>
    </row>
    <row r="275" spans="2:17">
      <c r="B275" s="139"/>
      <c r="D275" s="139"/>
      <c r="E275" s="139"/>
      <c r="G275" s="139"/>
      <c r="J275" s="139"/>
      <c r="K275" s="106"/>
      <c r="L275" s="139"/>
      <c r="O275" s="139"/>
      <c r="Q275" s="139"/>
    </row>
    <row r="276" spans="2:17">
      <c r="B276" s="139"/>
      <c r="D276" s="139"/>
      <c r="E276" s="139"/>
      <c r="G276" s="139"/>
      <c r="J276" s="139"/>
      <c r="K276" s="106"/>
      <c r="L276" s="139"/>
      <c r="O276" s="139"/>
      <c r="Q276" s="139"/>
    </row>
    <row r="277" spans="2:17">
      <c r="B277" s="139"/>
      <c r="D277" s="139"/>
      <c r="E277" s="139"/>
      <c r="G277" s="139"/>
      <c r="J277" s="139"/>
      <c r="K277" s="106"/>
      <c r="L277" s="139"/>
      <c r="O277" s="139"/>
      <c r="Q277" s="139"/>
    </row>
    <row r="278" spans="2:17">
      <c r="B278" s="139"/>
      <c r="D278" s="139"/>
      <c r="E278" s="139"/>
      <c r="G278" s="139"/>
      <c r="J278" s="139"/>
      <c r="K278" s="106"/>
      <c r="L278" s="139"/>
      <c r="O278" s="139"/>
      <c r="Q278" s="139"/>
    </row>
    <row r="279" spans="2:17">
      <c r="B279" s="139"/>
      <c r="D279" s="139"/>
      <c r="E279" s="139"/>
      <c r="G279" s="139"/>
      <c r="J279" s="139"/>
      <c r="K279" s="106"/>
      <c r="L279" s="139"/>
      <c r="O279" s="139"/>
      <c r="Q279" s="139"/>
    </row>
    <row r="280" spans="2:17">
      <c r="B280" s="139"/>
      <c r="D280" s="139"/>
      <c r="E280" s="139"/>
      <c r="G280" s="139"/>
      <c r="J280" s="139"/>
      <c r="K280" s="106"/>
      <c r="L280" s="139"/>
      <c r="O280" s="139"/>
      <c r="Q280" s="139"/>
    </row>
    <row r="281" spans="2:17">
      <c r="B281" s="139"/>
      <c r="D281" s="139"/>
      <c r="E281" s="139"/>
      <c r="G281" s="139"/>
      <c r="J281" s="139"/>
      <c r="K281" s="106"/>
      <c r="L281" s="139"/>
      <c r="O281" s="139"/>
      <c r="Q281" s="139"/>
    </row>
    <row r="282" spans="2:17">
      <c r="B282" s="139"/>
      <c r="D282" s="139"/>
      <c r="E282" s="139"/>
      <c r="G282" s="139"/>
      <c r="J282" s="139"/>
      <c r="K282" s="106"/>
      <c r="L282" s="139"/>
      <c r="O282" s="139"/>
      <c r="Q282" s="139"/>
    </row>
    <row r="283" spans="2:17">
      <c r="B283" s="139"/>
      <c r="D283" s="139"/>
      <c r="E283" s="139"/>
      <c r="G283" s="139"/>
      <c r="J283" s="139"/>
      <c r="K283" s="106"/>
      <c r="L283" s="139"/>
      <c r="O283" s="139"/>
      <c r="Q283" s="139"/>
    </row>
    <row r="284" spans="2:17">
      <c r="B284" s="139"/>
      <c r="D284" s="139"/>
      <c r="E284" s="139"/>
      <c r="G284" s="139"/>
      <c r="J284" s="139"/>
      <c r="K284" s="106"/>
      <c r="L284" s="139"/>
      <c r="O284" s="139"/>
      <c r="Q284" s="139"/>
    </row>
    <row r="285" spans="2:17">
      <c r="B285" s="139"/>
      <c r="D285" s="139"/>
      <c r="E285" s="139"/>
      <c r="G285" s="139"/>
      <c r="J285" s="139"/>
      <c r="K285" s="106"/>
      <c r="L285" s="139"/>
      <c r="O285" s="139"/>
      <c r="Q285" s="139"/>
    </row>
    <row r="286" spans="2:17">
      <c r="B286" s="139"/>
      <c r="D286" s="139"/>
      <c r="E286" s="139"/>
      <c r="G286" s="139"/>
      <c r="J286" s="139"/>
      <c r="K286" s="106"/>
      <c r="L286" s="139"/>
      <c r="O286" s="139"/>
      <c r="Q286" s="139"/>
    </row>
    <row r="287" spans="2:17">
      <c r="B287" s="139"/>
      <c r="D287" s="139"/>
      <c r="E287" s="139"/>
      <c r="G287" s="139"/>
      <c r="J287" s="139"/>
      <c r="K287" s="106"/>
      <c r="L287" s="139"/>
      <c r="O287" s="139"/>
      <c r="Q287" s="139"/>
    </row>
    <row r="288" spans="2:17">
      <c r="B288" s="139"/>
      <c r="D288" s="139"/>
      <c r="E288" s="139"/>
      <c r="G288" s="139"/>
      <c r="J288" s="139"/>
      <c r="K288" s="106"/>
      <c r="L288" s="139"/>
      <c r="O288" s="139"/>
      <c r="Q288" s="139"/>
    </row>
    <row r="289" spans="2:17">
      <c r="B289" s="139"/>
      <c r="D289" s="139"/>
      <c r="E289" s="139"/>
      <c r="G289" s="139"/>
      <c r="J289" s="139"/>
      <c r="K289" s="106"/>
      <c r="L289" s="139"/>
      <c r="O289" s="139"/>
      <c r="Q289" s="139"/>
    </row>
    <row r="290" spans="2:17">
      <c r="B290" s="139"/>
      <c r="D290" s="139"/>
      <c r="E290" s="139"/>
      <c r="G290" s="139"/>
      <c r="J290" s="139"/>
      <c r="K290" s="106"/>
      <c r="L290" s="139"/>
      <c r="O290" s="139"/>
      <c r="Q290" s="139"/>
    </row>
    <row r="291" spans="2:17">
      <c r="B291" s="139"/>
      <c r="D291" s="139"/>
      <c r="E291" s="139"/>
      <c r="G291" s="139"/>
      <c r="J291" s="139"/>
      <c r="K291" s="106"/>
      <c r="L291" s="139"/>
      <c r="O291" s="139"/>
      <c r="Q291" s="139"/>
    </row>
    <row r="292" spans="2:17">
      <c r="B292" s="139"/>
      <c r="D292" s="139"/>
      <c r="E292" s="139"/>
      <c r="G292" s="139"/>
      <c r="J292" s="139"/>
      <c r="K292" s="106"/>
      <c r="L292" s="139"/>
      <c r="O292" s="139"/>
      <c r="Q292" s="139"/>
    </row>
    <row r="293" spans="2:17">
      <c r="B293" s="139"/>
      <c r="D293" s="139"/>
      <c r="E293" s="139"/>
      <c r="G293" s="139"/>
      <c r="J293" s="139"/>
      <c r="K293" s="106"/>
      <c r="L293" s="139"/>
      <c r="O293" s="139"/>
      <c r="Q293" s="139"/>
    </row>
    <row r="294" spans="2:17">
      <c r="B294" s="139"/>
      <c r="D294" s="139"/>
      <c r="E294" s="139"/>
      <c r="G294" s="139"/>
      <c r="J294" s="139"/>
      <c r="K294" s="106"/>
      <c r="L294" s="139"/>
      <c r="O294" s="139"/>
      <c r="Q294" s="139"/>
    </row>
    <row r="295" spans="2:17">
      <c r="B295" s="139"/>
      <c r="D295" s="139"/>
      <c r="E295" s="139"/>
      <c r="G295" s="139"/>
      <c r="J295" s="139"/>
      <c r="K295" s="106"/>
      <c r="L295" s="139"/>
      <c r="O295" s="139"/>
      <c r="Q295" s="139"/>
    </row>
    <row r="296" spans="2:17">
      <c r="B296" s="139"/>
      <c r="D296" s="139"/>
      <c r="E296" s="139"/>
      <c r="G296" s="139"/>
      <c r="J296" s="139"/>
      <c r="K296" s="106"/>
      <c r="L296" s="139"/>
      <c r="O296" s="139"/>
      <c r="Q296" s="139"/>
    </row>
    <row r="297" spans="2:17">
      <c r="B297" s="139"/>
      <c r="D297" s="139"/>
      <c r="E297" s="139"/>
      <c r="G297" s="139"/>
      <c r="J297" s="139"/>
      <c r="K297" s="106"/>
      <c r="L297" s="139"/>
      <c r="O297" s="139"/>
      <c r="Q297" s="139"/>
    </row>
    <row r="298" spans="2:17">
      <c r="B298" s="139"/>
      <c r="D298" s="139"/>
      <c r="E298" s="139"/>
      <c r="G298" s="139"/>
      <c r="J298" s="139"/>
      <c r="K298" s="106"/>
      <c r="L298" s="139"/>
      <c r="O298" s="139"/>
      <c r="Q298" s="139"/>
    </row>
    <row r="299" spans="2:17">
      <c r="B299" s="139"/>
      <c r="D299" s="139"/>
      <c r="E299" s="139"/>
      <c r="G299" s="139"/>
      <c r="J299" s="139"/>
      <c r="K299" s="106"/>
      <c r="L299" s="139"/>
      <c r="O299" s="139"/>
      <c r="Q299" s="139"/>
    </row>
    <row r="300" spans="2:17">
      <c r="B300" s="139"/>
      <c r="D300" s="139"/>
      <c r="E300" s="139"/>
      <c r="G300" s="139"/>
      <c r="J300" s="139"/>
      <c r="K300" s="106"/>
      <c r="L300" s="139"/>
      <c r="O300" s="139"/>
      <c r="Q300" s="139"/>
    </row>
    <row r="301" spans="2:17">
      <c r="B301" s="139"/>
      <c r="D301" s="139"/>
      <c r="E301" s="139"/>
      <c r="G301" s="139"/>
      <c r="J301" s="139"/>
      <c r="K301" s="106"/>
      <c r="L301" s="139"/>
      <c r="O301" s="139"/>
      <c r="Q301" s="139"/>
    </row>
    <row r="302" spans="2:17">
      <c r="B302" s="139"/>
      <c r="D302" s="139"/>
      <c r="E302" s="139"/>
      <c r="G302" s="139"/>
      <c r="J302" s="139"/>
      <c r="K302" s="106"/>
      <c r="L302" s="139"/>
      <c r="O302" s="139"/>
      <c r="Q302" s="139"/>
    </row>
    <row r="303" spans="2:17">
      <c r="B303" s="139"/>
      <c r="D303" s="139"/>
      <c r="E303" s="139"/>
      <c r="G303" s="139"/>
      <c r="J303" s="139"/>
      <c r="K303" s="106"/>
      <c r="L303" s="139"/>
      <c r="O303" s="139"/>
      <c r="Q303" s="139"/>
    </row>
    <row r="304" spans="2:17">
      <c r="B304" s="139"/>
      <c r="D304" s="139"/>
      <c r="E304" s="139"/>
      <c r="G304" s="139"/>
      <c r="J304" s="139"/>
      <c r="K304" s="106"/>
      <c r="L304" s="139"/>
      <c r="O304" s="139"/>
      <c r="Q304" s="139"/>
    </row>
    <row r="305" spans="2:17">
      <c r="B305" s="139"/>
      <c r="D305" s="139"/>
      <c r="E305" s="139"/>
      <c r="G305" s="139"/>
      <c r="J305" s="139"/>
      <c r="K305" s="106"/>
      <c r="L305" s="139"/>
      <c r="O305" s="139"/>
      <c r="Q305" s="139"/>
    </row>
    <row r="306" spans="2:17">
      <c r="B306" s="139"/>
      <c r="D306" s="139"/>
      <c r="E306" s="139"/>
      <c r="G306" s="139"/>
      <c r="J306" s="139"/>
      <c r="K306" s="106"/>
      <c r="L306" s="139"/>
      <c r="O306" s="139"/>
      <c r="Q306" s="139"/>
    </row>
    <row r="307" spans="2:17">
      <c r="B307" s="139"/>
      <c r="D307" s="139"/>
      <c r="E307" s="139"/>
      <c r="G307" s="139"/>
      <c r="J307" s="139"/>
      <c r="K307" s="106"/>
      <c r="L307" s="139"/>
      <c r="O307" s="139"/>
      <c r="Q307" s="139"/>
    </row>
    <row r="308" spans="2:17">
      <c r="B308" s="139"/>
      <c r="D308" s="139"/>
      <c r="E308" s="139"/>
      <c r="G308" s="139"/>
      <c r="J308" s="139"/>
      <c r="K308" s="106"/>
      <c r="L308" s="139"/>
      <c r="O308" s="139"/>
      <c r="Q308" s="139"/>
    </row>
    <row r="309" spans="2:17">
      <c r="B309" s="139"/>
      <c r="D309" s="139"/>
      <c r="E309" s="139"/>
      <c r="G309" s="139"/>
      <c r="J309" s="139"/>
      <c r="K309" s="106"/>
      <c r="L309" s="139"/>
      <c r="O309" s="139"/>
      <c r="Q309" s="139"/>
    </row>
    <row r="310" spans="2:17">
      <c r="B310" s="139"/>
      <c r="D310" s="139"/>
      <c r="E310" s="139"/>
      <c r="G310" s="139"/>
      <c r="J310" s="139"/>
      <c r="K310" s="106"/>
      <c r="L310" s="139"/>
      <c r="O310" s="139"/>
      <c r="Q310" s="139"/>
    </row>
    <row r="311" spans="2:17">
      <c r="B311" s="139"/>
      <c r="D311" s="139"/>
      <c r="E311" s="139"/>
      <c r="G311" s="139"/>
      <c r="J311" s="139"/>
      <c r="K311" s="106"/>
      <c r="L311" s="139"/>
      <c r="O311" s="139"/>
      <c r="Q311" s="139"/>
    </row>
    <row r="312" spans="2:17">
      <c r="B312" s="139"/>
      <c r="D312" s="139"/>
      <c r="E312" s="139"/>
      <c r="G312" s="139"/>
      <c r="J312" s="139"/>
      <c r="K312" s="106"/>
      <c r="L312" s="139"/>
      <c r="O312" s="139"/>
      <c r="Q312" s="139"/>
    </row>
    <row r="313" spans="2:17">
      <c r="B313" s="139"/>
      <c r="D313" s="139"/>
      <c r="E313" s="139"/>
      <c r="G313" s="139"/>
      <c r="J313" s="139"/>
      <c r="K313" s="106"/>
      <c r="L313" s="139"/>
      <c r="O313" s="139"/>
      <c r="Q313" s="139"/>
    </row>
    <row r="314" spans="2:17">
      <c r="B314" s="139"/>
      <c r="D314" s="139"/>
      <c r="E314" s="139"/>
      <c r="G314" s="139"/>
      <c r="J314" s="139"/>
      <c r="K314" s="106"/>
      <c r="L314" s="139"/>
      <c r="O314" s="139"/>
      <c r="Q314" s="139"/>
    </row>
    <row r="315" spans="2:17">
      <c r="B315" s="139"/>
      <c r="D315" s="139"/>
      <c r="E315" s="139"/>
      <c r="G315" s="139"/>
      <c r="J315" s="139"/>
      <c r="K315" s="106"/>
      <c r="L315" s="139"/>
      <c r="O315" s="139"/>
      <c r="Q315" s="139"/>
    </row>
    <row r="316" spans="2:17">
      <c r="B316" s="139"/>
      <c r="D316" s="139"/>
      <c r="E316" s="139"/>
      <c r="G316" s="139"/>
      <c r="J316" s="139"/>
      <c r="K316" s="106"/>
      <c r="L316" s="139"/>
      <c r="O316" s="139"/>
      <c r="Q316" s="139"/>
    </row>
    <row r="317" spans="2:17">
      <c r="B317" s="139"/>
      <c r="D317" s="139"/>
      <c r="E317" s="139"/>
      <c r="G317" s="139"/>
      <c r="J317" s="139"/>
      <c r="K317" s="106"/>
      <c r="L317" s="139"/>
      <c r="O317" s="139"/>
      <c r="Q317" s="139"/>
    </row>
    <row r="318" spans="2:17">
      <c r="B318" s="139"/>
      <c r="D318" s="139"/>
      <c r="E318" s="139"/>
      <c r="G318" s="139"/>
      <c r="J318" s="139"/>
      <c r="K318" s="106"/>
      <c r="L318" s="139"/>
      <c r="O318" s="139"/>
      <c r="Q318" s="139"/>
    </row>
    <row r="319" spans="2:17">
      <c r="B319" s="139"/>
      <c r="D319" s="139"/>
      <c r="E319" s="139"/>
      <c r="G319" s="139"/>
      <c r="J319" s="139"/>
      <c r="K319" s="106"/>
      <c r="L319" s="139"/>
      <c r="O319" s="139"/>
      <c r="Q319" s="139"/>
    </row>
    <row r="320" spans="2:17">
      <c r="B320" s="139"/>
      <c r="D320" s="139"/>
      <c r="E320" s="139"/>
      <c r="G320" s="139"/>
      <c r="J320" s="139"/>
      <c r="K320" s="106"/>
      <c r="O320" s="139"/>
      <c r="Q320" s="139"/>
    </row>
    <row r="321" spans="2:17">
      <c r="B321" s="139"/>
      <c r="D321" s="139"/>
      <c r="E321" s="139"/>
      <c r="G321" s="139"/>
      <c r="J321" s="139"/>
      <c r="K321" s="106"/>
      <c r="O321" s="139"/>
      <c r="Q321" s="139"/>
    </row>
    <row r="322" spans="2:17">
      <c r="B322" s="139"/>
      <c r="D322" s="139"/>
      <c r="E322" s="139"/>
      <c r="G322" s="139"/>
      <c r="J322" s="139"/>
      <c r="K322" s="106"/>
      <c r="O322" s="139"/>
      <c r="Q322" s="139"/>
    </row>
    <row r="323" spans="2:17">
      <c r="B323" s="139"/>
      <c r="D323" s="139"/>
      <c r="E323" s="139"/>
      <c r="G323" s="139"/>
      <c r="J323" s="139"/>
      <c r="K323" s="106"/>
      <c r="O323" s="139"/>
      <c r="Q323" s="139"/>
    </row>
    <row r="324" spans="2:17">
      <c r="B324" s="139"/>
      <c r="D324" s="139"/>
      <c r="E324" s="139"/>
      <c r="G324" s="139"/>
      <c r="J324" s="139"/>
      <c r="K324" s="106"/>
      <c r="O324" s="139"/>
      <c r="Q324" s="139"/>
    </row>
    <row r="325" spans="2:17">
      <c r="B325" s="139"/>
      <c r="D325" s="139"/>
      <c r="E325" s="139"/>
      <c r="G325" s="139"/>
      <c r="J325" s="139"/>
      <c r="K325" s="106"/>
      <c r="O325" s="139"/>
      <c r="Q325" s="139"/>
    </row>
    <row r="326" spans="2:17">
      <c r="B326" s="139"/>
      <c r="D326" s="139"/>
      <c r="E326" s="139"/>
      <c r="G326" s="139"/>
      <c r="J326" s="139"/>
      <c r="K326" s="106"/>
      <c r="O326" s="139"/>
      <c r="Q326" s="139"/>
    </row>
    <row r="327" spans="2:17">
      <c r="B327" s="139"/>
      <c r="D327" s="139"/>
      <c r="E327" s="139"/>
      <c r="G327" s="139"/>
      <c r="J327" s="139"/>
      <c r="K327" s="106"/>
      <c r="O327" s="139"/>
      <c r="Q327" s="139"/>
    </row>
    <row r="328" spans="2:17">
      <c r="B328" s="139"/>
      <c r="D328" s="139"/>
      <c r="E328" s="139"/>
      <c r="G328" s="139"/>
      <c r="J328" s="139"/>
      <c r="K328" s="106"/>
      <c r="O328" s="139"/>
      <c r="Q328" s="139"/>
    </row>
    <row r="329" spans="2:17">
      <c r="B329" s="139"/>
      <c r="D329" s="139"/>
      <c r="E329" s="139"/>
      <c r="G329" s="139"/>
      <c r="J329" s="139"/>
      <c r="K329" s="106"/>
      <c r="O329" s="139"/>
      <c r="Q329" s="139"/>
    </row>
    <row r="330" spans="2:17">
      <c r="B330" s="139"/>
      <c r="D330" s="139"/>
      <c r="E330" s="139"/>
      <c r="G330" s="139"/>
      <c r="J330" s="139"/>
      <c r="K330" s="106"/>
      <c r="O330" s="139"/>
      <c r="Q330" s="139"/>
    </row>
    <row r="331" spans="2:17">
      <c r="B331" s="139"/>
      <c r="D331" s="139"/>
      <c r="E331" s="139"/>
      <c r="G331" s="139"/>
      <c r="J331" s="139"/>
      <c r="K331" s="106"/>
      <c r="O331" s="139"/>
      <c r="Q331" s="139"/>
    </row>
    <row r="332" spans="2:17">
      <c r="B332" s="139"/>
      <c r="D332" s="139"/>
      <c r="E332" s="139"/>
      <c r="G332" s="139"/>
      <c r="J332" s="139"/>
      <c r="K332" s="106"/>
      <c r="O332" s="139"/>
      <c r="Q332" s="139"/>
    </row>
    <row r="333" spans="2:17">
      <c r="B333" s="139"/>
      <c r="D333" s="139"/>
      <c r="E333" s="139"/>
      <c r="G333" s="139"/>
      <c r="J333" s="139"/>
      <c r="L333" s="141" t="str">
        <f>IF(Electives!K345&lt;&gt;"", Electives!K345, " ")</f>
        <v xml:space="preserve"> </v>
      </c>
      <c r="O333" s="139"/>
      <c r="Q333" s="139"/>
    </row>
    <row r="334" spans="2:17">
      <c r="B334" s="139"/>
      <c r="D334" s="139"/>
      <c r="E334" s="139"/>
      <c r="G334" s="139"/>
      <c r="J334" s="139"/>
      <c r="L334" s="141" t="str">
        <f>IF(Electives!K346&lt;&gt;"", Electives!K346, " ")</f>
        <v xml:space="preserve"> </v>
      </c>
      <c r="O334" s="139"/>
      <c r="Q334" s="139"/>
    </row>
    <row r="335" spans="2:17">
      <c r="B335" s="139"/>
      <c r="D335" s="139"/>
      <c r="E335" s="139"/>
      <c r="G335" s="139"/>
    </row>
    <row r="336" spans="2:17">
      <c r="D336" s="139"/>
      <c r="E336" s="139"/>
      <c r="G336" s="139"/>
    </row>
  </sheetData>
  <sheetProtection algorithmName="SHA-512" hashValue="54xlSls/KnOv83V+AYEcJEZKN75VUAoHCMyooYaGXt/CXCVJYx65RqIDsnc+IxHg++9pC3DbWLfNoQFumxnv+w==" saltValue="x8ip80Zkgws59kMHCpdJzw==" spinCount="100000" sheet="1" objects="1" scenarios="1" selectLockedCells="1" selectUnlockedCells="1"/>
  <mergeCells count="67">
    <mergeCell ref="D37:D45"/>
    <mergeCell ref="N37:Q37"/>
    <mergeCell ref="D3:G3"/>
    <mergeCell ref="D17:G17"/>
    <mergeCell ref="D9:F9"/>
    <mergeCell ref="D10:D16"/>
    <mergeCell ref="D23:G23"/>
    <mergeCell ref="D24:D28"/>
    <mergeCell ref="I27:K27"/>
    <mergeCell ref="N27:Q27"/>
    <mergeCell ref="N38:N41"/>
    <mergeCell ref="I42:L42"/>
    <mergeCell ref="N42:Q42"/>
    <mergeCell ref="I43:I51"/>
    <mergeCell ref="N43:N49"/>
    <mergeCell ref="N50:Q50"/>
    <mergeCell ref="D1:G2"/>
    <mergeCell ref="D4:D8"/>
    <mergeCell ref="N12:Q12"/>
    <mergeCell ref="I11:K11"/>
    <mergeCell ref="D18:D22"/>
    <mergeCell ref="I18:K18"/>
    <mergeCell ref="N18:Q18"/>
    <mergeCell ref="I12:I17"/>
    <mergeCell ref="S1:V2"/>
    <mergeCell ref="I4:I10"/>
    <mergeCell ref="T4:U4"/>
    <mergeCell ref="T5:U5"/>
    <mergeCell ref="T6:U6"/>
    <mergeCell ref="T7:U7"/>
    <mergeCell ref="T8:U8"/>
    <mergeCell ref="T9:U9"/>
    <mergeCell ref="T10:U10"/>
    <mergeCell ref="N4:N11"/>
    <mergeCell ref="I3:L3"/>
    <mergeCell ref="N3:Q3"/>
    <mergeCell ref="N1:Q2"/>
    <mergeCell ref="I1:L2"/>
    <mergeCell ref="T11:U11"/>
    <mergeCell ref="T12:U12"/>
    <mergeCell ref="N13:N17"/>
    <mergeCell ref="T13:U13"/>
    <mergeCell ref="T14:U14"/>
    <mergeCell ref="T15:U15"/>
    <mergeCell ref="T16:U16"/>
    <mergeCell ref="T17:U17"/>
    <mergeCell ref="T18:U18"/>
    <mergeCell ref="I19:I26"/>
    <mergeCell ref="N19:N26"/>
    <mergeCell ref="T19:U19"/>
    <mergeCell ref="T20:U20"/>
    <mergeCell ref="T21:U21"/>
    <mergeCell ref="T22:U22"/>
    <mergeCell ref="T23:U23"/>
    <mergeCell ref="T24:U24"/>
    <mergeCell ref="T25:U25"/>
    <mergeCell ref="T26:U26"/>
    <mergeCell ref="D29:G29"/>
    <mergeCell ref="D30:D35"/>
    <mergeCell ref="S30:V31"/>
    <mergeCell ref="I35:L35"/>
    <mergeCell ref="D36:G36"/>
    <mergeCell ref="N51:N55"/>
    <mergeCell ref="I36:I41"/>
    <mergeCell ref="T27:U27"/>
    <mergeCell ref="I28:I34"/>
    <mergeCell ref="N28:N36"/>
  </mergeCells>
  <phoneticPr fontId="2" type="noConversion"/>
  <pageMargins left="0.75" right="0.75" top="1" bottom="1" header="0.5" footer="0.5"/>
  <pageSetup scale="39" orientation="portrait" r:id="rId1"/>
  <headerFooter alignWithMargins="0">
    <oddHeader>&amp;C&amp;"Arial,Bold"&amp;14TigerTrax
&amp;12&amp;D</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36"/>
  <sheetViews>
    <sheetView showGridLines="0" zoomScaleNormal="100" zoomScaleSheetLayoutView="55" workbookViewId="0">
      <pane xSplit="2" ySplit="2" topLeftCell="C3" activePane="bottomRight" state="frozen"/>
      <selection pane="topRight"/>
      <selection pane="bottomLeft"/>
      <selection pane="bottomRight" activeCell="C1" sqref="C1"/>
    </sheetView>
  </sheetViews>
  <sheetFormatPr defaultColWidth="9.140625" defaultRowHeight="12.75"/>
  <cols>
    <col min="1" max="1" width="31.140625" style="139" customWidth="1"/>
    <col min="2" max="2" width="3.85546875" style="141" customWidth="1"/>
    <col min="3" max="3" width="6.42578125" style="139" customWidth="1"/>
    <col min="4" max="4" width="2.5703125" style="24" customWidth="1"/>
    <col min="5" max="5" width="2.5703125" style="141" customWidth="1"/>
    <col min="6" max="6" width="32.85546875" style="139" customWidth="1"/>
    <col min="7" max="7" width="3.42578125" style="141" customWidth="1"/>
    <col min="8" max="8" width="6.42578125" style="139" customWidth="1"/>
    <col min="9" max="9" width="3.28515625" style="139" customWidth="1"/>
    <col min="10" max="10" width="3.28515625" style="141" customWidth="1"/>
    <col min="11" max="11" width="32.85546875" style="139" customWidth="1"/>
    <col min="12" max="12" width="3.42578125" style="141" customWidth="1"/>
    <col min="13" max="13" width="6.42578125" style="139" customWidth="1"/>
    <col min="14" max="14" width="3.28515625" style="139" customWidth="1"/>
    <col min="15" max="15" width="3.28515625" style="141" customWidth="1"/>
    <col min="16" max="16" width="32.85546875" style="139" customWidth="1"/>
    <col min="17" max="17" width="3.42578125" style="141" customWidth="1"/>
    <col min="18" max="18" width="6.42578125" style="139" customWidth="1"/>
    <col min="19" max="20" width="3.28515625" style="139" customWidth="1"/>
    <col min="21" max="21" width="33" style="139" customWidth="1"/>
    <col min="22" max="22" width="3.28515625" style="139" customWidth="1"/>
    <col min="23" max="16384" width="9.140625" style="139"/>
  </cols>
  <sheetData>
    <row r="1" spans="1:22" ht="21" customHeight="1">
      <c r="A1" s="17" t="str">
        <f ca="1">MID(CELL("filename",A1),FIND(IF(ISERROR(FIND("]",CELL("filename",A1))),"$","]"),CELL("filename",A1))+1,256)</f>
        <v>Scout 8</v>
      </c>
      <c r="D1" s="345" t="s">
        <v>241</v>
      </c>
      <c r="E1" s="345"/>
      <c r="F1" s="345"/>
      <c r="G1" s="345"/>
      <c r="I1" s="345" t="s">
        <v>0</v>
      </c>
      <c r="J1" s="345"/>
      <c r="K1" s="345"/>
      <c r="L1" s="345"/>
      <c r="N1" s="345" t="s">
        <v>0</v>
      </c>
      <c r="O1" s="345"/>
      <c r="P1" s="345"/>
      <c r="Q1" s="345"/>
      <c r="S1" s="329" t="s">
        <v>418</v>
      </c>
      <c r="T1" s="329"/>
      <c r="U1" s="329"/>
      <c r="V1" s="329"/>
    </row>
    <row r="2" spans="1:22" ht="7.5" customHeight="1">
      <c r="D2" s="345"/>
      <c r="E2" s="345"/>
      <c r="F2" s="345"/>
      <c r="G2" s="345"/>
      <c r="I2" s="345"/>
      <c r="J2" s="345"/>
      <c r="K2" s="345"/>
      <c r="L2" s="345"/>
      <c r="N2" s="345"/>
      <c r="O2" s="345"/>
      <c r="P2" s="345"/>
      <c r="Q2" s="345"/>
      <c r="S2" s="329"/>
      <c r="T2" s="329"/>
      <c r="U2" s="329"/>
      <c r="V2" s="329"/>
    </row>
    <row r="3" spans="1:22">
      <c r="A3" s="1" t="s">
        <v>13</v>
      </c>
      <c r="D3" s="344" t="str">
        <f>Achievements!B5</f>
        <v>Backyard Jungle / My Tiger Jungle</v>
      </c>
      <c r="E3" s="344"/>
      <c r="F3" s="344"/>
      <c r="G3" s="344"/>
      <c r="I3" s="344" t="str">
        <f>Electives!B6</f>
        <v>Curiosity, Intrigue, and Magical Mysteries</v>
      </c>
      <c r="J3" s="344"/>
      <c r="K3" s="344"/>
      <c r="L3" s="344"/>
      <c r="N3" s="344" t="str">
        <f>Electives!B61</f>
        <v>Sky is the Limit</v>
      </c>
      <c r="O3" s="344"/>
      <c r="P3" s="344"/>
      <c r="Q3" s="344"/>
      <c r="S3" s="175"/>
      <c r="T3" s="34" t="str">
        <f>'Cub Awards'!C5</f>
        <v>Emergency Preparedness</v>
      </c>
      <c r="U3" s="34"/>
      <c r="V3" s="68"/>
    </row>
    <row r="4" spans="1:22" ht="12.75" customHeight="1">
      <c r="A4" s="43" t="s">
        <v>33</v>
      </c>
      <c r="B4" s="16" t="str">
        <f>Bobcat!L13</f>
        <v/>
      </c>
      <c r="D4" s="346" t="str">
        <f>Achievements!E5</f>
        <v>(do 1 and two of 2-5)</v>
      </c>
      <c r="E4" s="16">
        <f>Achievements!B6</f>
        <v>1</v>
      </c>
      <c r="F4" s="105" t="str">
        <f>Achievements!C6</f>
        <v>With partner, go on a walk</v>
      </c>
      <c r="G4" s="16" t="str">
        <f>IF(Achievements!L6&lt;&gt;"", Achievements!L6, " ")</f>
        <v xml:space="preserve"> </v>
      </c>
      <c r="I4" s="335" t="str">
        <f>Electives!E6</f>
        <v>(do 1-2 and one of 3-5)</v>
      </c>
      <c r="J4" s="16" t="str">
        <f>Electives!B7</f>
        <v>1a</v>
      </c>
      <c r="K4" s="107" t="str">
        <f>Electives!C7</f>
        <v>Learn and Practice a magic trick</v>
      </c>
      <c r="L4" s="16" t="str">
        <f>IF(Electives!L7&lt;&gt;"", Electives!L7, " ")</f>
        <v xml:space="preserve"> </v>
      </c>
      <c r="N4" s="342" t="str">
        <f>Electives!E61</f>
        <v>(do 1-3 and one of 4-8)</v>
      </c>
      <c r="O4" s="16">
        <f>Electives!B62</f>
        <v>1</v>
      </c>
      <c r="P4" s="107" t="str">
        <f>Electives!C62</f>
        <v>Observe the night sky</v>
      </c>
      <c r="Q4" s="16" t="str">
        <f>IF(Electives!L62&lt;&gt;"", Electives!L62, " ")</f>
        <v xml:space="preserve"> </v>
      </c>
      <c r="S4" s="177">
        <f>'Cub Awards'!B6</f>
        <v>1</v>
      </c>
      <c r="T4" s="278" t="str">
        <f>'Cub Awards'!C6</f>
        <v>Cover a family fire plan and drill</v>
      </c>
      <c r="U4" s="278"/>
      <c r="V4" s="176" t="str">
        <f>IF('Cub Awards'!L6&lt;&gt;"", 'Cub Awards'!L6, "")</f>
        <v/>
      </c>
    </row>
    <row r="5" spans="1:22">
      <c r="A5" s="18" t="s">
        <v>32</v>
      </c>
      <c r="B5" s="21" t="str">
        <f>Tiger!L15</f>
        <v/>
      </c>
      <c r="D5" s="346"/>
      <c r="E5" s="16">
        <f>Achievements!B7</f>
        <v>2</v>
      </c>
      <c r="F5" s="105" t="str">
        <f>Achievements!C7</f>
        <v>Take a 1-foot hike</v>
      </c>
      <c r="G5" s="16" t="str">
        <f>IF(Achievements!L7&lt;&gt;"", Achievements!L7, " ")</f>
        <v xml:space="preserve"> </v>
      </c>
      <c r="I5" s="336"/>
      <c r="J5" s="16" t="str">
        <f>Electives!B8</f>
        <v>1b</v>
      </c>
      <c r="K5" s="107" t="str">
        <f>Electives!C8</f>
        <v>Create an invitation to a magic show</v>
      </c>
      <c r="L5" s="16" t="str">
        <f>IF(Electives!L8&lt;&gt;"", Electives!L8, " ")</f>
        <v xml:space="preserve"> </v>
      </c>
      <c r="N5" s="342"/>
      <c r="O5" s="16">
        <f>Electives!B63</f>
        <v>2</v>
      </c>
      <c r="P5" s="107" t="str">
        <f>Electives!C63</f>
        <v>Use a telescope or binoculars</v>
      </c>
      <c r="Q5" s="16" t="str">
        <f>IF(Electives!L63&lt;&gt;"", Electives!L63, " ")</f>
        <v xml:space="preserve"> </v>
      </c>
      <c r="S5" s="177">
        <f>'Cub Awards'!B7</f>
        <v>2</v>
      </c>
      <c r="T5" s="278" t="str">
        <f>'Cub Awards'!C7</f>
        <v>Discuss family emergency plan</v>
      </c>
      <c r="U5" s="278"/>
      <c r="V5" s="176" t="str">
        <f>IF('Cub Awards'!L7&lt;&gt;"", 'Cub Awards'!L7, "")</f>
        <v/>
      </c>
    </row>
    <row r="6" spans="1:22">
      <c r="A6" s="18" t="s">
        <v>244</v>
      </c>
      <c r="B6" s="21" t="str">
        <f>IF(COUNTIF(B11:B16,"C")&gt;0, COUNTIF(B11:B16,"C"), " ")</f>
        <v xml:space="preserve"> </v>
      </c>
      <c r="D6" s="346"/>
      <c r="E6" s="16">
        <f>Achievements!B8</f>
        <v>3</v>
      </c>
      <c r="F6" s="105" t="str">
        <f>Achievements!C8</f>
        <v>Point out two local birds</v>
      </c>
      <c r="G6" s="16" t="str">
        <f>IF(Achievements!L8&lt;&gt;"", Achievements!L8, " ")</f>
        <v xml:space="preserve"> </v>
      </c>
      <c r="I6" s="336"/>
      <c r="J6" s="16" t="str">
        <f>Electives!B9</f>
        <v>1c</v>
      </c>
      <c r="K6" s="107" t="str">
        <f>Electives!C9</f>
        <v>Put on a magic show</v>
      </c>
      <c r="L6" s="16" t="str">
        <f>IF(Electives!L9&lt;&gt;"", Electives!L9, " ")</f>
        <v xml:space="preserve"> </v>
      </c>
      <c r="N6" s="342"/>
      <c r="O6" s="16">
        <f>Electives!B64</f>
        <v>3</v>
      </c>
      <c r="P6" s="144" t="str">
        <f>Electives!C64</f>
        <v>Learn about two astronauts who were Scouts</v>
      </c>
      <c r="Q6" s="16" t="str">
        <f>IF(Electives!L64&lt;&gt;"", Electives!L64, " ")</f>
        <v xml:space="preserve"> </v>
      </c>
      <c r="S6" s="177">
        <f>'Cub Awards'!B8</f>
        <v>3</v>
      </c>
      <c r="T6" s="278" t="str">
        <f>'Cub Awards'!C8</f>
        <v>Create/plan/practice getting help</v>
      </c>
      <c r="U6" s="278"/>
      <c r="V6" s="176" t="str">
        <f>IF('Cub Awards'!L8&lt;&gt;"", 'Cub Awards'!L8, "")</f>
        <v/>
      </c>
    </row>
    <row r="7" spans="1:22">
      <c r="A7" s="47" t="s">
        <v>245</v>
      </c>
      <c r="B7" s="21" t="str">
        <f>IF(COUNTIF(B19:B31,"C")&gt;0, COUNTIF(B19:B31,"C"), " ")</f>
        <v xml:space="preserve"> </v>
      </c>
      <c r="D7" s="346"/>
      <c r="E7" s="16">
        <f>Achievements!B9</f>
        <v>4</v>
      </c>
      <c r="F7" s="105" t="str">
        <f>Achievements!C9</f>
        <v>Plant a plant in your neighborhood</v>
      </c>
      <c r="G7" s="16" t="str">
        <f>IF(Achievements!L9&lt;&gt;"", Achievements!L9, " ")</f>
        <v xml:space="preserve"> </v>
      </c>
      <c r="I7" s="336"/>
      <c r="J7" s="16">
        <f>Electives!B10</f>
        <v>2</v>
      </c>
      <c r="K7" s="107" t="str">
        <f>Electives!C10</f>
        <v>Spell your name in ASL and Braille</v>
      </c>
      <c r="L7" s="16" t="str">
        <f>IF(Electives!L10&lt;&gt;"", Electives!L10, " ")</f>
        <v xml:space="preserve"> </v>
      </c>
      <c r="N7" s="342"/>
      <c r="O7" s="16">
        <f>Electives!B65</f>
        <v>4</v>
      </c>
      <c r="P7" s="107" t="str">
        <f>Electives!C65</f>
        <v>Learn about two constellations</v>
      </c>
      <c r="Q7" s="16" t="str">
        <f>IF(Electives!L65&lt;&gt;"", Electives!L65, " ")</f>
        <v xml:space="preserve"> </v>
      </c>
      <c r="S7" s="177">
        <f>'Cub Awards'!B9</f>
        <v>4</v>
      </c>
      <c r="T7" s="278" t="str">
        <f>'Cub Awards'!C9</f>
        <v>Take a first-aid course for children</v>
      </c>
      <c r="U7" s="278"/>
      <c r="V7" s="176" t="str">
        <f>IF('Cub Awards'!L9&lt;&gt;"", 'Cub Awards'!L9, "")</f>
        <v/>
      </c>
    </row>
    <row r="8" spans="1:22" ht="12.75" customHeight="1">
      <c r="D8" s="346"/>
      <c r="E8" s="16">
        <f>Achievements!B10</f>
        <v>5</v>
      </c>
      <c r="F8" s="105" t="str">
        <f>Achievements!C10</f>
        <v>Build and hang a birdhouse</v>
      </c>
      <c r="G8" s="16" t="str">
        <f>IF(Achievements!L10&lt;&gt;"", Achievements!L10, " ")</f>
        <v xml:space="preserve"> </v>
      </c>
      <c r="I8" s="336"/>
      <c r="J8" s="16">
        <f>Electives!B11</f>
        <v>3</v>
      </c>
      <c r="K8" s="107" t="str">
        <f>Electives!C11</f>
        <v>Create a secret code</v>
      </c>
      <c r="L8" s="16" t="str">
        <f>IF(Electives!L11&lt;&gt;"", Electives!L11, " ")</f>
        <v xml:space="preserve"> </v>
      </c>
      <c r="N8" s="342"/>
      <c r="O8" s="16">
        <f>Electives!B66</f>
        <v>5</v>
      </c>
      <c r="P8" s="107" t="str">
        <f>Electives!C66</f>
        <v>Create your own constellation</v>
      </c>
      <c r="Q8" s="16" t="str">
        <f>IF(Electives!L66&lt;&gt;"", Electives!L66, " ")</f>
        <v xml:space="preserve"> </v>
      </c>
      <c r="S8" s="177">
        <f>'Cub Awards'!B10</f>
        <v>5</v>
      </c>
      <c r="T8" s="278" t="str">
        <f>'Cub Awards'!C10</f>
        <v>Join a safe kids program</v>
      </c>
      <c r="U8" s="278"/>
      <c r="V8" s="176" t="str">
        <f>IF('Cub Awards'!L10&lt;&gt;"", 'Cub Awards'!L10, "")</f>
        <v/>
      </c>
    </row>
    <row r="9" spans="1:22" ht="12.75" customHeight="1">
      <c r="D9" s="344" t="str">
        <f>Achievements!B12</f>
        <v>Games Tigers Play</v>
      </c>
      <c r="E9" s="344"/>
      <c r="F9" s="344"/>
      <c r="G9" s="141" t="str">
        <f>IF(Achievements!L11&lt;&gt;"", Achievements!L11, " ")</f>
        <v xml:space="preserve"> </v>
      </c>
      <c r="I9" s="336"/>
      <c r="J9" s="16">
        <f>Electives!B12</f>
        <v>4</v>
      </c>
      <c r="K9" s="107" t="str">
        <f>Electives!C12</f>
        <v>Crack a different secret code</v>
      </c>
      <c r="L9" s="16" t="str">
        <f>IF(Electives!L12&lt;&gt;"", Electives!L12, " ")</f>
        <v xml:space="preserve"> </v>
      </c>
      <c r="N9" s="342"/>
      <c r="O9" s="16">
        <f>Electives!B67</f>
        <v>6</v>
      </c>
      <c r="P9" s="107" t="str">
        <f>Electives!C67</f>
        <v>Create a homemade constellation</v>
      </c>
      <c r="Q9" s="16" t="str">
        <f>IF(Electives!L67&lt;&gt;"", Electives!L67, " ")</f>
        <v xml:space="preserve"> </v>
      </c>
      <c r="S9" s="177">
        <f>'Cub Awards'!B11</f>
        <v>6</v>
      </c>
      <c r="T9" s="278" t="str">
        <f>'Cub Awards'!C11</f>
        <v>Show what you have learned</v>
      </c>
      <c r="U9" s="278"/>
      <c r="V9" s="176" t="str">
        <f>IF('Cub Awards'!L11&lt;&gt;"", 'Cub Awards'!L11, "")</f>
        <v/>
      </c>
    </row>
    <row r="10" spans="1:22" ht="12" customHeight="1">
      <c r="A10" s="1" t="s">
        <v>14</v>
      </c>
      <c r="D10" s="342" t="str">
        <f>Achievements!E12</f>
        <v>(do 1, 2, and two of 3-5)</v>
      </c>
      <c r="E10" s="16" t="str">
        <f>Achievements!B13</f>
        <v>1a</v>
      </c>
      <c r="F10" s="105" t="str">
        <f>Achievements!C13</f>
        <v>Play two initiative games with your den</v>
      </c>
      <c r="G10" s="16" t="str">
        <f>IF(Achievements!L13&lt;&gt;"", Achievements!L13, " ")</f>
        <v xml:space="preserve"> </v>
      </c>
      <c r="I10" s="337"/>
      <c r="J10" s="16">
        <f>Electives!B13</f>
        <v>5</v>
      </c>
      <c r="K10" s="107" t="str">
        <f>Electives!C13</f>
        <v>Demonstrate how magic works</v>
      </c>
      <c r="L10" s="16" t="str">
        <f>IF(Electives!L13&lt;&gt;"", Electives!L13, " ")</f>
        <v xml:space="preserve"> </v>
      </c>
      <c r="N10" s="342"/>
      <c r="O10" s="16">
        <f>Electives!B68</f>
        <v>7</v>
      </c>
      <c r="P10" s="107" t="str">
        <f>Electives!C68</f>
        <v>Learn about two jobs in astronomy</v>
      </c>
      <c r="Q10" s="16" t="str">
        <f>IF(Electives!L68&lt;&gt;"", Electives!L68, " ")</f>
        <v xml:space="preserve"> </v>
      </c>
      <c r="T10" s="330" t="str">
        <f>'Cub Awards'!C13</f>
        <v>Outdoor Activity Award</v>
      </c>
      <c r="U10" s="331"/>
    </row>
    <row r="11" spans="1:22">
      <c r="A11" s="19" t="str">
        <f>D3</f>
        <v>Backyard Jungle / My Tiger Jungle</v>
      </c>
      <c r="B11" s="111" t="str">
        <f>Achievements!L11</f>
        <v xml:space="preserve"> </v>
      </c>
      <c r="D11" s="342"/>
      <c r="E11" s="16" t="str">
        <f>Achievements!B14</f>
        <v>1b</v>
      </c>
      <c r="F11" s="105" t="str">
        <f>Achievements!C14</f>
        <v>Listen carefully to and follow the rules</v>
      </c>
      <c r="G11" s="16" t="str">
        <f>IF(Achievements!L14&lt;&gt;"", Achievements!L14, " ")</f>
        <v xml:space="preserve"> </v>
      </c>
      <c r="I11" s="338" t="str">
        <f>Electives!B15</f>
        <v>Earning Your Stripes</v>
      </c>
      <c r="J11" s="338"/>
      <c r="K11" s="338"/>
      <c r="N11" s="342"/>
      <c r="O11" s="16">
        <f>Electives!B69</f>
        <v>8</v>
      </c>
      <c r="P11" s="107" t="str">
        <f>Electives!C69</f>
        <v>Visit a planetarium</v>
      </c>
      <c r="Q11" s="16" t="str">
        <f>IF(Electives!L69&lt;&gt;"", Electives!L69, " ")</f>
        <v xml:space="preserve"> </v>
      </c>
      <c r="S11" s="177">
        <f>'Cub Awards'!B14</f>
        <v>1</v>
      </c>
      <c r="T11" s="278" t="str">
        <f>'Cub Awards'!C14</f>
        <v>Attend either summer Day or Resident camp</v>
      </c>
      <c r="U11" s="278"/>
      <c r="V11" s="176" t="str">
        <f>IF('Cub Awards'!L14&lt;&gt;"", 'Cub Awards'!L14, "")</f>
        <v/>
      </c>
    </row>
    <row r="12" spans="1:22" ht="12.75" customHeight="1">
      <c r="A12" s="20" t="str">
        <f>D9</f>
        <v>Games Tigers Play</v>
      </c>
      <c r="B12" s="111" t="str">
        <f>Achievements!L20</f>
        <v/>
      </c>
      <c r="D12" s="342"/>
      <c r="E12" s="16" t="str">
        <f>Achievements!B15</f>
        <v>1c</v>
      </c>
      <c r="F12" s="143" t="str">
        <f>Achievements!C15</f>
        <v>Talk about what you learned while playing</v>
      </c>
      <c r="G12" s="16" t="str">
        <f>IF(Achievements!L15&lt;&gt;"", Achievements!L15, " ")</f>
        <v xml:space="preserve"> </v>
      </c>
      <c r="I12" s="343" t="str">
        <f>Electives!E15</f>
        <v>(do all)</v>
      </c>
      <c r="J12" s="16">
        <f>Electives!B16</f>
        <v>1</v>
      </c>
      <c r="K12" s="107" t="str">
        <f>Electives!C16</f>
        <v>Share five things that are orange</v>
      </c>
      <c r="L12" s="16" t="str">
        <f>IF(Electives!L16&lt;&gt;"", Electives!L16, " ")</f>
        <v xml:space="preserve"> </v>
      </c>
      <c r="N12" s="344" t="str">
        <f>Electives!B71</f>
        <v>Stories in Shapes</v>
      </c>
      <c r="O12" s="344"/>
      <c r="P12" s="344"/>
      <c r="Q12" s="344"/>
      <c r="S12" s="177">
        <f>'Cub Awards'!B15</f>
        <v>2</v>
      </c>
      <c r="T12" s="278" t="str">
        <f>'Cub Awards'!C15</f>
        <v>Complete Backyard Jungle / My Tiger Jungle</v>
      </c>
      <c r="U12" s="278"/>
      <c r="V12" s="176" t="str">
        <f>IF('Cub Awards'!L15&lt;&gt;"", 'Cub Awards'!L15, "")</f>
        <v xml:space="preserve"> </v>
      </c>
    </row>
    <row r="13" spans="1:22" ht="13.15" customHeight="1">
      <c r="A13" s="20" t="str">
        <f>D17</f>
        <v>My Family's Duty to God</v>
      </c>
      <c r="B13" s="111" t="str">
        <f>Achievements!L27</f>
        <v xml:space="preserve"> </v>
      </c>
      <c r="D13" s="342"/>
      <c r="E13" s="16">
        <f>Achievements!B16</f>
        <v>2</v>
      </c>
      <c r="F13" s="142" t="str">
        <f>Achievements!C16</f>
        <v>Bring a nutritious snack to den meeting</v>
      </c>
      <c r="G13" s="16" t="str">
        <f>IF(Achievements!L16&lt;&gt;"", Achievements!L16, " ")</f>
        <v xml:space="preserve"> </v>
      </c>
      <c r="I13" s="343"/>
      <c r="J13" s="16">
        <f>Electives!B17</f>
        <v>2</v>
      </c>
      <c r="K13" s="145" t="str">
        <f>Electives!C17</f>
        <v>Demonstrate loyalty to others over a week</v>
      </c>
      <c r="L13" s="16" t="str">
        <f>IF(Electives!L17&lt;&gt;"", Electives!L17, " ")</f>
        <v xml:space="preserve"> </v>
      </c>
      <c r="N13" s="339" t="str">
        <f>Electives!E71</f>
        <v>(do four)</v>
      </c>
      <c r="O13" s="16">
        <f>Electives!B72</f>
        <v>1</v>
      </c>
      <c r="P13" s="108" t="str">
        <f>Electives!C72</f>
        <v>Visit an art gallery or museum</v>
      </c>
      <c r="Q13" s="16" t="str">
        <f>IF(Electives!L72&lt;&gt;"", Electives!L72, " ")</f>
        <v xml:space="preserve"> </v>
      </c>
      <c r="S13" s="177">
        <f>'Cub Awards'!B16</f>
        <v>3</v>
      </c>
      <c r="T13" s="278" t="str">
        <f>'Cub Awards'!C16</f>
        <v>do four</v>
      </c>
      <c r="U13" s="278"/>
      <c r="V13" s="176" t="str">
        <f>IF('Cub Awards'!L16&lt;&gt;"", 'Cub Awards'!L16, "")</f>
        <v/>
      </c>
    </row>
    <row r="14" spans="1:22">
      <c r="A14" s="20" t="str">
        <f>D23</f>
        <v>Team Tiger</v>
      </c>
      <c r="B14" s="111" t="str">
        <f>Achievements!L34</f>
        <v/>
      </c>
      <c r="D14" s="342"/>
      <c r="E14" s="16">
        <f>Achievements!B17</f>
        <v>3</v>
      </c>
      <c r="F14" s="105" t="str">
        <f>Achievements!C17</f>
        <v>Make up a game with your den</v>
      </c>
      <c r="G14" s="16" t="str">
        <f>IF(Achievements!L17&lt;&gt;"", Achievements!L17, " ")</f>
        <v xml:space="preserve"> </v>
      </c>
      <c r="I14" s="343"/>
      <c r="J14" s="16">
        <f>Electives!B18</f>
        <v>3</v>
      </c>
      <c r="K14" s="107" t="str">
        <f>Electives!C18</f>
        <v>Do a new task to help your family</v>
      </c>
      <c r="L14" s="16" t="str">
        <f>IF(Electives!L18&lt;&gt;"", Electives!L18, " ")</f>
        <v xml:space="preserve"> </v>
      </c>
      <c r="N14" s="340"/>
      <c r="O14" s="16">
        <f>Electives!B73</f>
        <v>2</v>
      </c>
      <c r="P14" s="108" t="str">
        <f>Electives!C73</f>
        <v>Discuss what you like about art piece</v>
      </c>
      <c r="Q14" s="16" t="str">
        <f>IF(Electives!L73&lt;&gt;"", Electives!L73, " ")</f>
        <v xml:space="preserve"> </v>
      </c>
      <c r="S14" s="177" t="str">
        <f>'Cub Awards'!B17</f>
        <v>a</v>
      </c>
      <c r="T14" s="278" t="str">
        <f>'Cub Awards'!C17</f>
        <v>Participate in nature hike</v>
      </c>
      <c r="U14" s="278"/>
      <c r="V14" s="176" t="str">
        <f>IF('Cub Awards'!L17&lt;&gt;"", 'Cub Awards'!L17, "")</f>
        <v/>
      </c>
    </row>
    <row r="15" spans="1:22">
      <c r="A15" s="20" t="str">
        <f>D29</f>
        <v>Tiger Bites</v>
      </c>
      <c r="B15" s="111" t="str">
        <f>Achievements!L42</f>
        <v/>
      </c>
      <c r="D15" s="342"/>
      <c r="E15" s="16">
        <f>Achievements!B18</f>
        <v>4</v>
      </c>
      <c r="F15" s="105" t="str">
        <f>Achievements!C18</f>
        <v>Make up a new game and play it</v>
      </c>
      <c r="G15" s="16" t="str">
        <f>IF(Achievements!L18&lt;&gt;"", Achievements!L18, " ")</f>
        <v xml:space="preserve"> </v>
      </c>
      <c r="I15" s="343"/>
      <c r="J15" s="16">
        <f>Electives!B19</f>
        <v>4</v>
      </c>
      <c r="K15" s="107" t="str">
        <f>Electives!C19</f>
        <v>Talk about polite language</v>
      </c>
      <c r="L15" s="16" t="str">
        <f>IF(Electives!L19&lt;&gt;"", Electives!L19, " ")</f>
        <v xml:space="preserve"> </v>
      </c>
      <c r="N15" s="340"/>
      <c r="O15" s="16">
        <f>Electives!B74</f>
        <v>3</v>
      </c>
      <c r="P15" s="108" t="str">
        <f>Electives!C74</f>
        <v>Create an art piece</v>
      </c>
      <c r="Q15" s="16" t="str">
        <f>IF(Electives!L74&lt;&gt;"", Electives!L74, " ")</f>
        <v xml:space="preserve"> </v>
      </c>
      <c r="S15" s="177" t="str">
        <f>'Cub Awards'!B18</f>
        <v>b</v>
      </c>
      <c r="T15" s="278" t="str">
        <f>'Cub Awards'!C18</f>
        <v>Participate in outdoor activity</v>
      </c>
      <c r="U15" s="278"/>
      <c r="V15" s="176" t="str">
        <f>IF('Cub Awards'!L18&lt;&gt;"", 'Cub Awards'!L18, "")</f>
        <v/>
      </c>
    </row>
    <row r="16" spans="1:22" ht="12.75" customHeight="1">
      <c r="A16" s="112" t="str">
        <f>D36</f>
        <v>Tigers in the Wild</v>
      </c>
      <c r="B16" s="111" t="str">
        <f>Achievements!L53</f>
        <v/>
      </c>
      <c r="D16" s="342"/>
      <c r="E16" s="16">
        <f>Achievements!B19</f>
        <v>5</v>
      </c>
      <c r="F16" s="105" t="str">
        <f>Achievements!C19</f>
        <v>Learn how being active is part of health</v>
      </c>
      <c r="G16" s="16" t="str">
        <f>IF(Achievements!L19&lt;&gt;"", Achievements!L19, " ")</f>
        <v xml:space="preserve"> </v>
      </c>
      <c r="I16" s="343"/>
      <c r="J16" s="16">
        <f>Electives!B20</f>
        <v>5</v>
      </c>
      <c r="K16" s="107" t="str">
        <f>Electives!C20</f>
        <v>Play a game with your den politely</v>
      </c>
      <c r="L16" s="16" t="str">
        <f>IF(Electives!L20&lt;&gt;"", Electives!L20, " ")</f>
        <v xml:space="preserve"> </v>
      </c>
      <c r="N16" s="340"/>
      <c r="O16" s="16">
        <f>Electives!B75</f>
        <v>4</v>
      </c>
      <c r="P16" s="108" t="str">
        <f>Electives!C75</f>
        <v>Create an art piece using shapes</v>
      </c>
      <c r="Q16" s="16" t="str">
        <f>IF(Electives!L75&lt;&gt;"", Electives!L75, " ")</f>
        <v xml:space="preserve"> </v>
      </c>
      <c r="S16" s="177" t="str">
        <f>'Cub Awards'!B19</f>
        <v>c</v>
      </c>
      <c r="T16" s="278" t="str">
        <f>'Cub Awards'!C19</f>
        <v>Explain the buddy system</v>
      </c>
      <c r="U16" s="278"/>
      <c r="V16" s="176" t="str">
        <f>IF('Cub Awards'!L19&lt;&gt;"", 'Cub Awards'!L19, "")</f>
        <v/>
      </c>
    </row>
    <row r="17" spans="1:22">
      <c r="A17" s="45"/>
      <c r="B17" s="46"/>
      <c r="D17" s="344" t="str">
        <f>Achievements!B21</f>
        <v>My Family's Duty to God</v>
      </c>
      <c r="E17" s="344"/>
      <c r="F17" s="344"/>
      <c r="G17" s="344"/>
      <c r="I17" s="343"/>
      <c r="J17" s="16">
        <f>Electives!B21</f>
        <v>6</v>
      </c>
      <c r="K17" s="107" t="str">
        <f>Electives!C21</f>
        <v>Work on a service project</v>
      </c>
      <c r="L17" s="16" t="str">
        <f>IF(Electives!L21&lt;&gt;"", Electives!L21, " ")</f>
        <v xml:space="preserve"> </v>
      </c>
      <c r="N17" s="341"/>
      <c r="O17" s="16">
        <f>Electives!B76</f>
        <v>5</v>
      </c>
      <c r="P17" s="108" t="str">
        <f>Electives!C76</f>
        <v>Use tangrams to create shapes</v>
      </c>
      <c r="Q17" s="16" t="str">
        <f>IF(Electives!L76&lt;&gt;"", Electives!L76, " ")</f>
        <v xml:space="preserve"> </v>
      </c>
      <c r="R17" s="138"/>
      <c r="S17" s="177" t="str">
        <f>'Cub Awards'!B20</f>
        <v>d</v>
      </c>
      <c r="T17" s="278" t="str">
        <f>'Cub Awards'!C20</f>
        <v>Attend a pack overnighter</v>
      </c>
      <c r="U17" s="278"/>
      <c r="V17" s="176" t="str">
        <f>IF('Cub Awards'!L20&lt;&gt;"", 'Cub Awards'!L20, "")</f>
        <v/>
      </c>
    </row>
    <row r="18" spans="1:22" ht="12.75" customHeight="1">
      <c r="A18" s="1" t="s">
        <v>243</v>
      </c>
      <c r="D18" s="332" t="str">
        <f>Achievements!E21</f>
        <v>(do 1 and two of 2-5)</v>
      </c>
      <c r="E18" s="16">
        <f>Achievements!B22</f>
        <v>1</v>
      </c>
      <c r="F18" s="105" t="str">
        <f>Achievements!C22</f>
        <v>Find out what duty to God means</v>
      </c>
      <c r="G18" s="16" t="str">
        <f>IF(Achievements!L22&lt;&gt;"", Achievements!L22, " ")</f>
        <v xml:space="preserve"> </v>
      </c>
      <c r="I18" s="338" t="str">
        <f>Electives!B23</f>
        <v>Family Stories</v>
      </c>
      <c r="J18" s="338"/>
      <c r="K18" s="338"/>
      <c r="L18" s="141" t="str">
        <f>IF(Electives!L22&lt;&gt;"", Electives!L22, " ")</f>
        <v xml:space="preserve"> </v>
      </c>
      <c r="N18" s="338" t="str">
        <f>Electives!B78</f>
        <v>Tiger-iffic!</v>
      </c>
      <c r="O18" s="338"/>
      <c r="P18" s="338"/>
      <c r="Q18" s="338"/>
      <c r="S18" s="177" t="str">
        <f>'Cub Awards'!B21</f>
        <v>e</v>
      </c>
      <c r="T18" s="278" t="str">
        <f>'Cub Awards'!C21</f>
        <v>Complete an oudoor service project</v>
      </c>
      <c r="U18" s="278"/>
      <c r="V18" s="176" t="str">
        <f>IF('Cub Awards'!L21&lt;&gt;"", 'Cub Awards'!L21, "")</f>
        <v/>
      </c>
    </row>
    <row r="19" spans="1:22">
      <c r="A19" s="114" t="str">
        <f>I3</f>
        <v>Curiosity, Intrigue, and Magical Mysteries</v>
      </c>
      <c r="B19" s="16" t="str">
        <f>Electives!L14</f>
        <v/>
      </c>
      <c r="D19" s="333"/>
      <c r="E19" s="16">
        <f>Achievements!B23</f>
        <v>2</v>
      </c>
      <c r="F19" s="142" t="str">
        <f>Achievements!C23</f>
        <v>What makes family member special</v>
      </c>
      <c r="G19" s="16" t="str">
        <f>IF(Achievements!L23&lt;&gt;"", Achievements!L23, " ")</f>
        <v xml:space="preserve"> </v>
      </c>
      <c r="I19" s="343" t="str">
        <f>Electives!E23</f>
        <v>(do 1 and three of 2-8)</v>
      </c>
      <c r="J19" s="16">
        <f>Electives!B24</f>
        <v>1</v>
      </c>
      <c r="K19" s="107" t="str">
        <f>Electives!C24</f>
        <v>Discuss where your family originated</v>
      </c>
      <c r="L19" s="16" t="str">
        <f>IF(Electives!L24&lt;&gt;"", Electives!L24, " ")</f>
        <v xml:space="preserve"> </v>
      </c>
      <c r="N19" s="348" t="str">
        <f>Electives!E78</f>
        <v>(do 1-3 and one of 4-6)</v>
      </c>
      <c r="O19" s="16">
        <f>Electives!B79</f>
        <v>1</v>
      </c>
      <c r="P19" s="107" t="str">
        <f>Electives!C79</f>
        <v>Play two games by yourself</v>
      </c>
      <c r="Q19" s="16" t="str">
        <f>IF(Electives!L79&lt;&gt;"", Electives!L79, " ")</f>
        <v xml:space="preserve"> </v>
      </c>
      <c r="S19" s="177" t="str">
        <f>'Cub Awards'!B22</f>
        <v>f</v>
      </c>
      <c r="T19" s="278" t="str">
        <f>'Cub Awards'!C22</f>
        <v>Complete conservation project</v>
      </c>
      <c r="U19" s="278"/>
      <c r="V19" s="176" t="str">
        <f>IF('Cub Awards'!L22&lt;&gt;"", 'Cub Awards'!L22, "")</f>
        <v/>
      </c>
    </row>
    <row r="20" spans="1:22" ht="12.75" customHeight="1">
      <c r="A20" s="115" t="str">
        <f>I11</f>
        <v>Earning Your Stripes</v>
      </c>
      <c r="B20" s="16" t="str">
        <f>Electives!L22</f>
        <v xml:space="preserve"> </v>
      </c>
      <c r="D20" s="333"/>
      <c r="E20" s="16">
        <f>Achievements!B24</f>
        <v>3</v>
      </c>
      <c r="F20" s="105" t="str">
        <f>Achievements!C24</f>
        <v>Show your family's beliefs</v>
      </c>
      <c r="G20" s="16" t="str">
        <f>IF(Achievements!L24&lt;&gt;"", Achievements!L24, " ")</f>
        <v xml:space="preserve"> </v>
      </c>
      <c r="I20" s="343"/>
      <c r="J20" s="16">
        <f>Electives!B25</f>
        <v>2</v>
      </c>
      <c r="K20" s="107" t="str">
        <f>Electives!C25</f>
        <v>Make a family crest</v>
      </c>
      <c r="L20" s="16" t="str">
        <f>IF(Electives!L25&lt;&gt;"", Electives!L25, " ")</f>
        <v xml:space="preserve"> </v>
      </c>
      <c r="N20" s="348"/>
      <c r="O20" s="16">
        <f>Electives!B80</f>
        <v>2</v>
      </c>
      <c r="P20" s="107" t="str">
        <f>Electives!C80</f>
        <v>Play an inside game</v>
      </c>
      <c r="Q20" s="16" t="str">
        <f>IF(Electives!L80&lt;&gt;"", Electives!L80, " ")</f>
        <v xml:space="preserve"> </v>
      </c>
      <c r="S20" s="177" t="str">
        <f>'Cub Awards'!B23</f>
        <v>g</v>
      </c>
      <c r="T20" s="278" t="str">
        <f>'Cub Awards'!C23</f>
        <v>Earn the Summertime Pack Award</v>
      </c>
      <c r="U20" s="278"/>
      <c r="V20" s="176" t="str">
        <f>IF('Cub Awards'!L23&lt;&gt;"", 'Cub Awards'!L23, "")</f>
        <v/>
      </c>
    </row>
    <row r="21" spans="1:22">
      <c r="A21" s="115" t="str">
        <f>I18</f>
        <v>Family Stories</v>
      </c>
      <c r="B21" s="16" t="str">
        <f>Electives!L32</f>
        <v/>
      </c>
      <c r="D21" s="333"/>
      <c r="E21" s="16">
        <f>Achievements!B25</f>
        <v>4</v>
      </c>
      <c r="F21" s="105" t="str">
        <f>Achievements!C25</f>
        <v>Participate in a worship experience</v>
      </c>
      <c r="G21" s="16" t="str">
        <f>IF(Achievements!L25&lt;&gt;"", Achievements!L25, " ")</f>
        <v xml:space="preserve"> </v>
      </c>
      <c r="I21" s="343"/>
      <c r="J21" s="16">
        <f>Electives!B26</f>
        <v>3</v>
      </c>
      <c r="K21" s="107" t="str">
        <f>Electives!C26</f>
        <v>Find out about your heritage</v>
      </c>
      <c r="L21" s="16" t="str">
        <f>IF(Electives!L26&lt;&gt;"", Electives!L26, " ")</f>
        <v xml:space="preserve"> </v>
      </c>
      <c r="N21" s="348"/>
      <c r="O21" s="16">
        <f>Electives!B81</f>
        <v>3</v>
      </c>
      <c r="P21" s="107" t="str">
        <f>Electives!C81</f>
        <v>Play a problem-solving game</v>
      </c>
      <c r="Q21" s="16" t="str">
        <f>IF(Electives!L81&lt;&gt;"", Electives!L81, " ")</f>
        <v xml:space="preserve"> </v>
      </c>
      <c r="S21" s="177" t="str">
        <f>'Cub Awards'!B24</f>
        <v>h</v>
      </c>
      <c r="T21" s="278" t="str">
        <f>'Cub Awards'!C24</f>
        <v>Participate in nature observation</v>
      </c>
      <c r="U21" s="278"/>
      <c r="V21" s="176" t="str">
        <f>IF('Cub Awards'!L24&lt;&gt;"", 'Cub Awards'!L24, "")</f>
        <v/>
      </c>
    </row>
    <row r="22" spans="1:22">
      <c r="A22" s="115" t="str">
        <f>I27</f>
        <v>Floats and Boats</v>
      </c>
      <c r="B22" s="16" t="str">
        <f>Electives!L41</f>
        <v/>
      </c>
      <c r="D22" s="334"/>
      <c r="E22" s="16">
        <f>Achievements!B26</f>
        <v>5</v>
      </c>
      <c r="F22" s="143" t="str">
        <f>Achievements!C26</f>
        <v>Carry out an act that shows duty to God</v>
      </c>
      <c r="G22" s="16" t="str">
        <f>IF(Achievements!L26&lt;&gt;"", Achievements!L26, " ")</f>
        <v xml:space="preserve"> </v>
      </c>
      <c r="I22" s="343"/>
      <c r="J22" s="16">
        <f>Electives!B27</f>
        <v>4</v>
      </c>
      <c r="K22" s="107" t="str">
        <f>Electives!C27</f>
        <v>Interview a family elder</v>
      </c>
      <c r="L22" s="16" t="str">
        <f>IF(Electives!L27&lt;&gt;"", Electives!L27, " ")</f>
        <v xml:space="preserve"> </v>
      </c>
      <c r="N22" s="348"/>
      <c r="O22" s="16" t="str">
        <f>Electives!B82</f>
        <v>4a</v>
      </c>
      <c r="P22" s="107" t="str">
        <f>Electives!C82</f>
        <v>Play a family video game tournament</v>
      </c>
      <c r="Q22" s="16" t="str">
        <f>IF(Electives!L82&lt;&gt;"", Electives!L82, " ")</f>
        <v xml:space="preserve"> </v>
      </c>
      <c r="S22" s="177" t="str">
        <f>'Cub Awards'!B25</f>
        <v>i</v>
      </c>
      <c r="T22" s="278" t="str">
        <f>'Cub Awards'!C25</f>
        <v>Participate in outdoor aquatics</v>
      </c>
      <c r="U22" s="278"/>
      <c r="V22" s="176" t="str">
        <f>IF('Cub Awards'!L25&lt;&gt;"", 'Cub Awards'!L25, "")</f>
        <v/>
      </c>
    </row>
    <row r="23" spans="1:22">
      <c r="A23" s="116" t="str">
        <f>I35</f>
        <v>Good Knights</v>
      </c>
      <c r="B23" s="16" t="str">
        <f>Electives!L49</f>
        <v/>
      </c>
      <c r="D23" s="344" t="str">
        <f>Achievements!B28</f>
        <v>Team Tiger</v>
      </c>
      <c r="E23" s="344"/>
      <c r="F23" s="344"/>
      <c r="G23" s="344"/>
      <c r="I23" s="343"/>
      <c r="J23" s="16">
        <f>Electives!B28</f>
        <v>5</v>
      </c>
      <c r="K23" s="107" t="str">
        <f>Electives!C28</f>
        <v>Make a family tree</v>
      </c>
      <c r="L23" s="16" t="str">
        <f>IF(Electives!L28&lt;&gt;"", Electives!L28, " ")</f>
        <v xml:space="preserve"> </v>
      </c>
      <c r="N23" s="348"/>
      <c r="O23" s="16" t="str">
        <f>Electives!B83</f>
        <v>4b</v>
      </c>
      <c r="P23" s="145" t="str">
        <f>Electives!C83</f>
        <v>List three tips to help someone learn a game</v>
      </c>
      <c r="Q23" s="16" t="str">
        <f>IF(Electives!L83&lt;&gt;"", Electives!L83, " ")</f>
        <v xml:space="preserve"> </v>
      </c>
      <c r="S23" s="177" t="str">
        <f>'Cub Awards'!B26</f>
        <v>j</v>
      </c>
      <c r="T23" s="278" t="str">
        <f>'Cub Awards'!C26</f>
        <v>Participate in outdoor campfire pgm</v>
      </c>
      <c r="U23" s="278"/>
      <c r="V23" s="176" t="str">
        <f>IF('Cub Awards'!L26&lt;&gt;"", 'Cub Awards'!L26, "")</f>
        <v/>
      </c>
    </row>
    <row r="24" spans="1:22" ht="12.75" customHeight="1">
      <c r="A24" s="115" t="str">
        <f>I42</f>
        <v>Rolling Tigers</v>
      </c>
      <c r="B24" s="16" t="str">
        <f>Electives!L60</f>
        <v/>
      </c>
      <c r="D24" s="346" t="str">
        <f>Achievements!E28</f>
        <v>(do 1-2 and two of 3-5)</v>
      </c>
      <c r="E24" s="16">
        <f>Achievements!B29</f>
        <v>1</v>
      </c>
      <c r="F24" s="105" t="str">
        <f>Achievements!C29</f>
        <v>List different teams you're a part of</v>
      </c>
      <c r="G24" s="16" t="str">
        <f>IF(Achievements!L29&lt;&gt;"", Achievements!L29, " ")</f>
        <v xml:space="preserve"> </v>
      </c>
      <c r="I24" s="343"/>
      <c r="J24" s="16">
        <f>Electives!B29</f>
        <v>6</v>
      </c>
      <c r="K24" s="107" t="str">
        <f>Electives!C29</f>
        <v>Share what your name means</v>
      </c>
      <c r="L24" s="16" t="str">
        <f>IF(Electives!L29&lt;&gt;"", Electives!L29, " ")</f>
        <v xml:space="preserve"> </v>
      </c>
      <c r="N24" s="348"/>
      <c r="O24" s="16" t="str">
        <f>Electives!B84</f>
        <v>4c</v>
      </c>
      <c r="P24" s="108" t="str">
        <f>Electives!C84</f>
        <v>Play an appropriate game with a friend</v>
      </c>
      <c r="Q24" s="16" t="str">
        <f>IF(Electives!L84&lt;&gt;"", Electives!L84, " ")</f>
        <v xml:space="preserve"> </v>
      </c>
      <c r="S24" s="177" t="str">
        <f>'Cub Awards'!B27</f>
        <v>k</v>
      </c>
      <c r="T24" s="278" t="str">
        <f>'Cub Awards'!C27</f>
        <v>Participate in outdoor sporting event</v>
      </c>
      <c r="U24" s="278"/>
      <c r="V24" s="176" t="str">
        <f>IF('Cub Awards'!L27&lt;&gt;"", 'Cub Awards'!L27, "")</f>
        <v/>
      </c>
    </row>
    <row r="25" spans="1:22" ht="12.75" customHeight="1">
      <c r="A25" s="115" t="str">
        <f>N3</f>
        <v>Sky is the Limit</v>
      </c>
      <c r="B25" s="16" t="str">
        <f>Electives!L70</f>
        <v/>
      </c>
      <c r="D25" s="346"/>
      <c r="E25" s="16">
        <f>Achievements!B30</f>
        <v>2</v>
      </c>
      <c r="F25" s="105" t="str">
        <f>Achievements!C30</f>
        <v>Make a den job chart</v>
      </c>
      <c r="G25" s="16" t="str">
        <f>IF(Achievements!L30&lt;&gt;"", Achievements!L30, " ")</f>
        <v xml:space="preserve"> </v>
      </c>
      <c r="I25" s="343"/>
      <c r="J25" s="16">
        <f>Electives!B30</f>
        <v>7</v>
      </c>
      <c r="K25" s="145" t="str">
        <f>Electives!C30</f>
        <v>Share favorite snack from your heritage</v>
      </c>
      <c r="L25" s="16" t="str">
        <f>IF(Electives!L30&lt;&gt;"", Electives!L30, " ")</f>
        <v xml:space="preserve"> </v>
      </c>
      <c r="N25" s="348"/>
      <c r="O25" s="16">
        <f>Electives!B85</f>
        <v>5</v>
      </c>
      <c r="P25" s="107" t="str">
        <f>Electives!C85</f>
        <v>Invent a game and play it</v>
      </c>
      <c r="Q25" s="16" t="str">
        <f>IF(Electives!L85&lt;&gt;"", Electives!L85, " ")</f>
        <v xml:space="preserve"> </v>
      </c>
      <c r="S25" s="177" t="str">
        <f>'Cub Awards'!B28</f>
        <v>l</v>
      </c>
      <c r="T25" s="278" t="str">
        <f>'Cub Awards'!C28</f>
        <v>Participate in outdoor worship service</v>
      </c>
      <c r="U25" s="278"/>
      <c r="V25" s="176" t="str">
        <f>IF('Cub Awards'!L28&lt;&gt;"", 'Cub Awards'!L28, "")</f>
        <v/>
      </c>
    </row>
    <row r="26" spans="1:22" ht="12.75" customHeight="1">
      <c r="A26" s="115" t="str">
        <f>N12</f>
        <v>Stories in Shapes</v>
      </c>
      <c r="B26" s="113" t="str">
        <f>Electives!L77</f>
        <v/>
      </c>
      <c r="D26" s="346"/>
      <c r="E26" s="16">
        <f>Achievements!B31</f>
        <v>3</v>
      </c>
      <c r="F26" s="143" t="str">
        <f>Achievements!C31</f>
        <v>Do two chores at home weekly for a month</v>
      </c>
      <c r="G26" s="16" t="str">
        <f>IF(Achievements!L31&lt;&gt;"", Achievements!L31, " ")</f>
        <v xml:space="preserve"> </v>
      </c>
      <c r="I26" s="343"/>
      <c r="J26" s="16">
        <f>Electives!B31</f>
        <v>8</v>
      </c>
      <c r="K26" s="107" t="str">
        <f>Electives!C31</f>
        <v>Locate your family's origin on a map</v>
      </c>
      <c r="L26" s="16" t="str">
        <f>IF(Electives!L31&lt;&gt;"", Electives!L31, " ")</f>
        <v xml:space="preserve"> </v>
      </c>
      <c r="N26" s="348"/>
      <c r="O26" s="16">
        <f>Electives!B86</f>
        <v>6</v>
      </c>
      <c r="P26" s="107" t="str">
        <f>Electives!C86</f>
        <v>Play a team game with your den</v>
      </c>
      <c r="Q26" s="16" t="str">
        <f>IF(Electives!L86&lt;&gt;"", Electives!L86, " ")</f>
        <v xml:space="preserve"> </v>
      </c>
      <c r="S26" s="177" t="str">
        <f>'Cub Awards'!B29</f>
        <v>m</v>
      </c>
      <c r="T26" s="278" t="str">
        <f>'Cub Awards'!C29</f>
        <v>Explore park</v>
      </c>
      <c r="U26" s="278"/>
      <c r="V26" s="176" t="str">
        <f>IF('Cub Awards'!L29&lt;&gt;"", 'Cub Awards'!L29, "")</f>
        <v/>
      </c>
    </row>
    <row r="27" spans="1:22">
      <c r="A27" s="115" t="str">
        <f>N18</f>
        <v>Tiger-iffic!</v>
      </c>
      <c r="B27" s="16" t="str">
        <f>Electives!L87</f>
        <v xml:space="preserve"> </v>
      </c>
      <c r="D27" s="346"/>
      <c r="E27" s="16">
        <f>Achievements!B32</f>
        <v>4</v>
      </c>
      <c r="F27" s="105" t="str">
        <f>Achievements!C32</f>
        <v>Do activity to help community</v>
      </c>
      <c r="G27" s="16" t="str">
        <f>IF(Achievements!L32&lt;&gt;"", Achievements!L32, " ")</f>
        <v xml:space="preserve"> </v>
      </c>
      <c r="I27" s="338" t="str">
        <f>Electives!B33</f>
        <v>Floats and Boats</v>
      </c>
      <c r="J27" s="338"/>
      <c r="K27" s="338"/>
      <c r="L27" s="141" t="str">
        <f>IF(Electives!L31&lt;&gt;"", Electives!L31, " ")</f>
        <v xml:space="preserve"> </v>
      </c>
      <c r="N27" s="344" t="str">
        <f>Electives!B88</f>
        <v>Tiger: Safe and Smart</v>
      </c>
      <c r="O27" s="344"/>
      <c r="P27" s="344"/>
      <c r="Q27" s="344"/>
      <c r="S27" s="177" t="str">
        <f>'Cub Awards'!B30</f>
        <v>n</v>
      </c>
      <c r="T27" s="278" t="str">
        <f>'Cub Awards'!C30</f>
        <v>Invent and play outside game</v>
      </c>
      <c r="U27" s="278"/>
      <c r="V27" s="176" t="str">
        <f>IF('Cub Awards'!L30&lt;&gt;"", 'Cub Awards'!L30, "")</f>
        <v/>
      </c>
    </row>
    <row r="28" spans="1:22">
      <c r="A28" s="115" t="str">
        <f>N27</f>
        <v>Tiger: Safe and Smart</v>
      </c>
      <c r="B28" s="16" t="str">
        <f>Electives!L98</f>
        <v xml:space="preserve"> </v>
      </c>
      <c r="D28" s="346"/>
      <c r="E28" s="16">
        <f>Achievements!B33</f>
        <v>5</v>
      </c>
      <c r="F28" s="142" t="str">
        <f>Achievements!C33</f>
        <v>Show 3 ways a den makes a good team</v>
      </c>
      <c r="G28" s="16" t="str">
        <f>IF(Achievements!L33&lt;&gt;"", Achievements!L33, " ")</f>
        <v xml:space="preserve"> </v>
      </c>
      <c r="I28" s="343" t="str">
        <f>Electives!E33</f>
        <v>(1-4 and one of 5-7)</v>
      </c>
      <c r="J28" s="16">
        <f>Electives!B34</f>
        <v>1</v>
      </c>
      <c r="K28" s="140" t="str">
        <f>Electives!C34</f>
        <v>Say the SCOUT water safety chant</v>
      </c>
      <c r="L28" s="16" t="str">
        <f>IF(Electives!L34&lt;&gt;"", Electives!L34, " ")</f>
        <v xml:space="preserve"> </v>
      </c>
      <c r="N28" s="343" t="str">
        <f>Electives!E88</f>
        <v>(do 1-8)</v>
      </c>
      <c r="O28" s="16">
        <f>Electives!B89</f>
        <v>1</v>
      </c>
      <c r="P28" s="107" t="str">
        <f>Electives!C89</f>
        <v>Memorize your Address</v>
      </c>
      <c r="Q28" s="16" t="str">
        <f>IF(Electives!L89&lt;&gt;"", Electives!L89, " ")</f>
        <v xml:space="preserve"> </v>
      </c>
    </row>
    <row r="29" spans="1:22" ht="12.75" customHeight="1">
      <c r="A29" s="115" t="str">
        <f>N37</f>
        <v>Tiger Tag</v>
      </c>
      <c r="B29" s="16" t="str">
        <f>Electives!L104</f>
        <v/>
      </c>
      <c r="D29" s="344" t="str">
        <f>Achievements!B35</f>
        <v>Tiger Bites</v>
      </c>
      <c r="E29" s="344"/>
      <c r="F29" s="344"/>
      <c r="G29" s="344"/>
      <c r="I29" s="343"/>
      <c r="J29" s="16">
        <f>Electives!B35</f>
        <v>2</v>
      </c>
      <c r="K29" s="140" t="str">
        <f>Electives!C35</f>
        <v>Importance of buddies and play game</v>
      </c>
      <c r="L29" s="16" t="str">
        <f>IF(Electives!L35&lt;&gt;"", Electives!L35, " ")</f>
        <v xml:space="preserve"> </v>
      </c>
      <c r="N29" s="343"/>
      <c r="O29" s="16">
        <f>Electives!B90</f>
        <v>2</v>
      </c>
      <c r="P29" s="109" t="str">
        <f>Electives!C90</f>
        <v>Memorize an emergency contact's phone #</v>
      </c>
      <c r="Q29" s="16" t="str">
        <f>IF(Electives!L90&lt;&gt;"", Electives!L90, " ")</f>
        <v xml:space="preserve"> </v>
      </c>
    </row>
    <row r="30" spans="1:22" ht="12.75" customHeight="1">
      <c r="A30" s="115" t="str">
        <f>N42</f>
        <v>Tiger Tales</v>
      </c>
      <c r="B30" s="16" t="str">
        <f>Electives!L113</f>
        <v xml:space="preserve"> </v>
      </c>
      <c r="D30" s="347" t="str">
        <f>Achievements!E35</f>
        <v>(do 1-2 and two of 3-6)</v>
      </c>
      <c r="E30" s="16">
        <f>Achievements!B36</f>
        <v>1</v>
      </c>
      <c r="F30" s="105" t="str">
        <f>Achievements!C36</f>
        <v>Identify good and bad food choices</v>
      </c>
      <c r="G30" s="16" t="str">
        <f>IF(Achievements!L36&lt;&gt;"", Achievements!L36, " ")</f>
        <v xml:space="preserve"> </v>
      </c>
      <c r="I30" s="343"/>
      <c r="J30" s="16">
        <f>Electives!B36</f>
        <v>3</v>
      </c>
      <c r="K30" s="140" t="str">
        <f>Electives!C36</f>
        <v>Help someone into the water</v>
      </c>
      <c r="L30" s="16" t="str">
        <f>IF(Electives!L36&lt;&gt;"", Electives!L36, " ")</f>
        <v xml:space="preserve"> </v>
      </c>
      <c r="N30" s="343"/>
      <c r="O30" s="16">
        <f>Electives!B91</f>
        <v>3</v>
      </c>
      <c r="P30" s="107" t="str">
        <f>Electives!C91</f>
        <v>Take 911 safety quiz</v>
      </c>
      <c r="Q30" s="16" t="str">
        <f>IF(Electives!L91&lt;&gt;"", Electives!L91, " ")</f>
        <v xml:space="preserve"> </v>
      </c>
      <c r="S30" s="329" t="s">
        <v>419</v>
      </c>
      <c r="T30" s="329"/>
      <c r="U30" s="329"/>
      <c r="V30" s="329"/>
    </row>
    <row r="31" spans="1:22">
      <c r="A31" s="112" t="str">
        <f>N50</f>
        <v>Tiger Theater</v>
      </c>
      <c r="B31" s="16" t="str">
        <f>Electives!L120</f>
        <v xml:space="preserve"> </v>
      </c>
      <c r="D31" s="347"/>
      <c r="E31" s="16">
        <f>Achievements!B37</f>
        <v>2</v>
      </c>
      <c r="F31" s="105" t="str">
        <f>Achievements!C37</f>
        <v>Keep yourself and area clean</v>
      </c>
      <c r="G31" s="16" t="str">
        <f>IF(Achievements!L37&lt;&gt;"", Achievements!L37, " ")</f>
        <v xml:space="preserve"> </v>
      </c>
      <c r="I31" s="343"/>
      <c r="J31" s="16">
        <f>Electives!B37</f>
        <v>4</v>
      </c>
      <c r="K31" s="147" t="str">
        <f>Electives!C37</f>
        <v>Blow your breath under water and do a glide</v>
      </c>
      <c r="L31" s="16" t="str">
        <f>IF(Electives!L37&lt;&gt;"", Electives!L37, " ")</f>
        <v xml:space="preserve"> </v>
      </c>
      <c r="N31" s="343"/>
      <c r="O31" s="16">
        <f>Electives!B92</f>
        <v>4</v>
      </c>
      <c r="P31" s="107" t="str">
        <f>Electives!C92</f>
        <v>Show "Stop Drop and Roll"</v>
      </c>
      <c r="Q31" s="16" t="str">
        <f>IF(Electives!L92&lt;&gt;"", Electives!L92, " ")</f>
        <v xml:space="preserve"> </v>
      </c>
      <c r="S31" s="329"/>
      <c r="T31" s="329"/>
      <c r="U31" s="329"/>
      <c r="V31" s="329"/>
    </row>
    <row r="32" spans="1:22">
      <c r="A32" s="2"/>
      <c r="B32" s="15"/>
      <c r="D32" s="347"/>
      <c r="E32" s="16">
        <f>Achievements!B38</f>
        <v>3</v>
      </c>
      <c r="F32" s="142" t="str">
        <f>Achievements!C38</f>
        <v>Show difference between fruit and veggie</v>
      </c>
      <c r="G32" s="16" t="str">
        <f>IF(Achievements!L38&lt;&gt;"", Achievements!L38, " ")</f>
        <v xml:space="preserve"> </v>
      </c>
      <c r="I32" s="343"/>
      <c r="J32" s="16">
        <f>Electives!B38</f>
        <v>5</v>
      </c>
      <c r="K32" s="140" t="str">
        <f>Electives!C38</f>
        <v>Identify five different kinds of boats</v>
      </c>
      <c r="L32" s="16" t="str">
        <f>IF(Electives!L38&lt;&gt;"", Electives!L38, " ")</f>
        <v xml:space="preserve"> </v>
      </c>
      <c r="N32" s="343"/>
      <c r="O32" s="16">
        <f>Electives!B93</f>
        <v>5</v>
      </c>
      <c r="P32" s="107" t="str">
        <f>Electives!C93</f>
        <v>Show rolling someone in a blanket</v>
      </c>
      <c r="Q32" s="16" t="str">
        <f>IF(Electives!L93&lt;&gt;"", Electives!L93, " ")</f>
        <v xml:space="preserve"> </v>
      </c>
      <c r="S32" s="10"/>
      <c r="T32" s="178" t="str">
        <f>'Shooting Sports'!C5</f>
        <v>BB Gun: Level 1</v>
      </c>
      <c r="U32" s="10"/>
      <c r="V32" s="10"/>
    </row>
    <row r="33" spans="1:22" ht="12.75" customHeight="1">
      <c r="A33" s="2"/>
      <c r="B33" s="15"/>
      <c r="D33" s="347"/>
      <c r="E33" s="16">
        <f>Achievements!B39</f>
        <v>4</v>
      </c>
      <c r="F33" s="105" t="str">
        <f>Achievements!C39</f>
        <v>Help your family at a meal for a week</v>
      </c>
      <c r="G33" s="16" t="str">
        <f>IF(Achievements!L39&lt;&gt;"", Achievements!L39, " ")</f>
        <v xml:space="preserve"> </v>
      </c>
      <c r="I33" s="343"/>
      <c r="J33" s="16">
        <f>Electives!B39</f>
        <v>6</v>
      </c>
      <c r="K33" s="140" t="str">
        <f>Electives!C39</f>
        <v>Build a boat from recycled materials</v>
      </c>
      <c r="L33" s="16" t="str">
        <f>IF(Electives!L39&lt;&gt;"", Electives!L39, " ")</f>
        <v xml:space="preserve"> </v>
      </c>
      <c r="N33" s="343"/>
      <c r="O33" s="16">
        <f>Electives!B94</f>
        <v>6</v>
      </c>
      <c r="P33" s="107" t="str">
        <f>Electives!C94</f>
        <v>Make a fire escape map</v>
      </c>
      <c r="Q33" s="16" t="str">
        <f>IF(Electives!L94&lt;&gt;"", Electives!L94, " ")</f>
        <v xml:space="preserve"> </v>
      </c>
      <c r="S33" s="148">
        <f>'Shooting Sports'!B6</f>
        <v>1</v>
      </c>
      <c r="T33" s="148" t="str">
        <f>'Shooting Sports'!C6</f>
        <v>Explain what to do if you find gun</v>
      </c>
      <c r="U33" s="148"/>
      <c r="V33" s="148" t="str">
        <f>IF('Shooting Sports'!L6&lt;&gt;"", 'Shooting Sports'!L6, "")</f>
        <v/>
      </c>
    </row>
    <row r="34" spans="1:22" ht="12.75" customHeight="1">
      <c r="A34" s="2"/>
      <c r="B34" s="15"/>
      <c r="D34" s="347"/>
      <c r="E34" s="16">
        <f>Achievements!B40</f>
        <v>5</v>
      </c>
      <c r="F34" s="143" t="str">
        <f>Achievements!C40</f>
        <v>Use manners while eating with your fingers</v>
      </c>
      <c r="G34" s="16" t="str">
        <f>IF(Achievements!L40&lt;&gt;"", Achievements!L40, " ")</f>
        <v xml:space="preserve"> </v>
      </c>
      <c r="I34" s="343"/>
      <c r="J34" s="16">
        <f>Electives!B40</f>
        <v>7</v>
      </c>
      <c r="K34" s="146" t="str">
        <f>Electives!C40</f>
        <v>Show you can wear a life jacket properly</v>
      </c>
      <c r="L34" s="16" t="str">
        <f>IF(Electives!L40&lt;&gt;"", Electives!L40, " ")</f>
        <v xml:space="preserve"> </v>
      </c>
      <c r="N34" s="343"/>
      <c r="O34" s="16">
        <f>Electives!B95</f>
        <v>7</v>
      </c>
      <c r="P34" s="108" t="str">
        <f>Electives!C95</f>
        <v>Explain fire escape map and do fire drill</v>
      </c>
      <c r="Q34" s="16" t="str">
        <f>IF(Electives!L95&lt;&gt;"", Electives!L95, " ")</f>
        <v xml:space="preserve"> </v>
      </c>
      <c r="S34" s="148">
        <f>'Shooting Sports'!B7</f>
        <v>2</v>
      </c>
      <c r="T34" s="148" t="str">
        <f>'Shooting Sports'!C7</f>
        <v>Load, fire, secure gun and safety mech.</v>
      </c>
      <c r="U34" s="148"/>
      <c r="V34" s="148" t="str">
        <f>IF('Shooting Sports'!L7&lt;&gt;"", 'Shooting Sports'!L7, "")</f>
        <v/>
      </c>
    </row>
    <row r="35" spans="1:22">
      <c r="A35" s="88" t="s">
        <v>92</v>
      </c>
      <c r="B35" s="119"/>
      <c r="D35" s="347"/>
      <c r="E35" s="16">
        <f>Achievements!B41</f>
        <v>6</v>
      </c>
      <c r="F35" s="105" t="str">
        <f>Achievements!C41</f>
        <v>Make a good snack choice for den</v>
      </c>
      <c r="G35" s="16" t="str">
        <f>IF(Achievements!L41&lt;&gt;"", Achievements!L41, " ")</f>
        <v xml:space="preserve"> </v>
      </c>
      <c r="I35" s="338" t="str">
        <f>Electives!B42</f>
        <v>Good Knights</v>
      </c>
      <c r="J35" s="338"/>
      <c r="K35" s="338"/>
      <c r="L35" s="338"/>
      <c r="N35" s="343"/>
      <c r="O35" s="16">
        <f>Electives!B96</f>
        <v>8</v>
      </c>
      <c r="P35" s="144" t="str">
        <f>Electives!C96</f>
        <v>Find and check batteries in smoke detectors</v>
      </c>
      <c r="Q35" s="16" t="str">
        <f>IF(Electives!L96&lt;&gt;"", Electives!L96, " ")</f>
        <v xml:space="preserve"> </v>
      </c>
      <c r="S35" s="148">
        <f>'Shooting Sports'!B8</f>
        <v>3</v>
      </c>
      <c r="T35" s="148" t="str">
        <f>'Shooting Sports'!C8</f>
        <v>Demonstrate good shooting techniques</v>
      </c>
      <c r="U35" s="148"/>
      <c r="V35" s="148" t="str">
        <f>IF('Shooting Sports'!L8&lt;&gt;"", 'Shooting Sports'!L8, "")</f>
        <v/>
      </c>
    </row>
    <row r="36" spans="1:22" ht="12.75" customHeight="1">
      <c r="A36" s="89" t="s">
        <v>93</v>
      </c>
      <c r="B36" s="120"/>
      <c r="D36" s="344" t="str">
        <f>Achievements!B43</f>
        <v>Tigers in the Wild</v>
      </c>
      <c r="E36" s="344"/>
      <c r="F36" s="344"/>
      <c r="G36" s="344"/>
      <c r="I36" s="347" t="str">
        <f>Electives!E42</f>
        <v>(do 1-2 and two of 3-6)</v>
      </c>
      <c r="J36" s="16">
        <f>Electives!B43</f>
        <v>1</v>
      </c>
      <c r="K36" s="107" t="str">
        <f>Electives!C43</f>
        <v>Explain one point of the Scout Law</v>
      </c>
      <c r="L36" s="16" t="str">
        <f>IF(Electives!L43&lt;&gt;"", Electives!L43, " ")</f>
        <v xml:space="preserve"> </v>
      </c>
      <c r="N36" s="343"/>
      <c r="O36" s="16">
        <f>Electives!B97</f>
        <v>9</v>
      </c>
      <c r="P36" s="107" t="str">
        <f>Electives!C97</f>
        <v>Visit with an emergency responder</v>
      </c>
      <c r="Q36" s="16" t="str">
        <f>IF(Electives!L97&lt;&gt;"", Electives!L97, " ")</f>
        <v xml:space="preserve"> </v>
      </c>
      <c r="S36" s="148">
        <f>'Shooting Sports'!B9</f>
        <v>4</v>
      </c>
      <c r="T36" s="148" t="str">
        <f>'Shooting Sports'!C9</f>
        <v>Show how to put away and store gun</v>
      </c>
      <c r="U36" s="148"/>
      <c r="V36" s="148" t="str">
        <f>IF('Shooting Sports'!L9&lt;&gt;"", 'Shooting Sports'!L9, "")</f>
        <v/>
      </c>
    </row>
    <row r="37" spans="1:22" ht="12.75" customHeight="1">
      <c r="A37" s="89" t="s">
        <v>334</v>
      </c>
      <c r="B37" s="120"/>
      <c r="D37" s="343" t="str">
        <f>Achievements!E43</f>
        <v>(do 1-3 and one of 4-7)</v>
      </c>
      <c r="E37" s="16">
        <f>Achievements!B44</f>
        <v>1</v>
      </c>
      <c r="F37" s="142" t="str">
        <f>Achievements!C44</f>
        <v>Collect the CS Six Essentials for a hike</v>
      </c>
      <c r="G37" s="16" t="str">
        <f>IF(Achievements!L44&lt;&gt;"", Achievements!L44, " ")</f>
        <v xml:space="preserve"> </v>
      </c>
      <c r="I37" s="347"/>
      <c r="J37" s="16">
        <f>Electives!B44</f>
        <v>2</v>
      </c>
      <c r="K37" s="107" t="str">
        <f>Electives!C44</f>
        <v>Make a code of conduct for your den</v>
      </c>
      <c r="L37" s="16" t="str">
        <f>IF(Electives!L44&lt;&gt;"", Electives!L44, " ")</f>
        <v xml:space="preserve"> </v>
      </c>
      <c r="N37" s="344" t="str">
        <f>Electives!B99</f>
        <v>Tiger Tag</v>
      </c>
      <c r="O37" s="344"/>
      <c r="P37" s="344"/>
      <c r="Q37" s="344"/>
      <c r="S37" s="179"/>
      <c r="T37" s="178" t="str">
        <f>'Shooting Sports'!C11</f>
        <v>BB Gun: Level 2</v>
      </c>
      <c r="U37" s="179"/>
      <c r="V37" s="179" t="str">
        <f>IF('Shooting Sports'!L11&lt;&gt;"", 'Shooting Sports'!L11, "")</f>
        <v/>
      </c>
    </row>
    <row r="38" spans="1:22" ht="12.75" customHeight="1">
      <c r="A38" s="90" t="s">
        <v>94</v>
      </c>
      <c r="B38" s="121"/>
      <c r="D38" s="343"/>
      <c r="E38" s="16">
        <f>Achievements!B45</f>
        <v>2</v>
      </c>
      <c r="F38" s="105" t="str">
        <f>Achievements!C45</f>
        <v>Go for a hike and carry your own gear</v>
      </c>
      <c r="G38" s="16" t="str">
        <f>IF(Achievements!L45&lt;&gt;"", Achievements!L45, " ")</f>
        <v xml:space="preserve"> </v>
      </c>
      <c r="I38" s="347"/>
      <c r="J38" s="16">
        <f>Electives!B45</f>
        <v>3</v>
      </c>
      <c r="K38" s="107" t="str">
        <f>Electives!C45</f>
        <v>Create a den and a personal shield</v>
      </c>
      <c r="L38" s="16" t="str">
        <f>IF(Electives!L45&lt;&gt;"", Electives!L45, " ")</f>
        <v xml:space="preserve"> </v>
      </c>
      <c r="N38" s="332" t="str">
        <f>Electives!E99</f>
        <v>(do 1-2 and one of 3-4)</v>
      </c>
      <c r="O38" s="16">
        <f>Electives!B100</f>
        <v>1</v>
      </c>
      <c r="P38" s="107" t="str">
        <f>Electives!C100</f>
        <v>Tell den about active game</v>
      </c>
      <c r="Q38" s="16" t="str">
        <f>IF(Electives!L100&lt;&gt;"", Electives!L100, " ")</f>
        <v xml:space="preserve"> </v>
      </c>
      <c r="S38" s="148">
        <f>'Shooting Sports'!B12</f>
        <v>1</v>
      </c>
      <c r="T38" s="148" t="str">
        <f>'Shooting Sports'!C12</f>
        <v>Earn the Level 1 Emblem for BB Gun</v>
      </c>
      <c r="U38" s="148"/>
      <c r="V38" s="148" t="str">
        <f>IF('Shooting Sports'!L12&lt;&gt;"", 'Shooting Sports'!L12, "")</f>
        <v/>
      </c>
    </row>
    <row r="39" spans="1:22" ht="12.75" customHeight="1">
      <c r="A39" s="2"/>
      <c r="B39" s="15"/>
      <c r="D39" s="343"/>
      <c r="E39" s="16" t="str">
        <f>Achievements!B46</f>
        <v>3a</v>
      </c>
      <c r="F39" s="105" t="str">
        <f>Achievements!C46</f>
        <v>Talk about being clean in outdoors</v>
      </c>
      <c r="G39" s="16" t="str">
        <f>IF(Achievements!L46&lt;&gt;"", Achievements!L46, " ")</f>
        <v xml:space="preserve"> </v>
      </c>
      <c r="I39" s="347"/>
      <c r="J39" s="16">
        <f>Electives!B46</f>
        <v>4</v>
      </c>
      <c r="K39" s="110" t="str">
        <f>Electives!C46</f>
        <v>Build a castle out of recycled materials</v>
      </c>
      <c r="L39" s="16" t="str">
        <f>IF(Electives!L46&lt;&gt;"", Electives!L46, " ")</f>
        <v xml:space="preserve"> </v>
      </c>
      <c r="N39" s="333"/>
      <c r="O39" s="16">
        <f>Electives!B101</f>
        <v>2</v>
      </c>
      <c r="P39" s="108" t="str">
        <f>Electives!C101</f>
        <v>Play two games with den.  Discuss</v>
      </c>
      <c r="Q39" s="16" t="str">
        <f>IF(Electives!L101&lt;&gt;"", Electives!L101, " ")</f>
        <v xml:space="preserve"> </v>
      </c>
      <c r="S39" s="148" t="str">
        <f>'Shooting Sports'!B13</f>
        <v>S1</v>
      </c>
      <c r="T39" s="148" t="str">
        <f>'Shooting Sports'!C13</f>
        <v>Demonstrate one shooting position</v>
      </c>
      <c r="U39" s="148"/>
      <c r="V39" s="148" t="str">
        <f>IF('Shooting Sports'!L13&lt;&gt;"", 'Shooting Sports'!L13, "")</f>
        <v/>
      </c>
    </row>
    <row r="40" spans="1:22">
      <c r="D40" s="343"/>
      <c r="E40" s="16" t="str">
        <f>Achievements!B47</f>
        <v>3b</v>
      </c>
      <c r="F40" s="105" t="str">
        <f>Achievements!C47</f>
        <v>Discuss "trash your trash"</v>
      </c>
      <c r="G40" s="16" t="str">
        <f>IF(Achievements!L47&lt;&gt;"", Achievements!L47, " ")</f>
        <v xml:space="preserve"> </v>
      </c>
      <c r="I40" s="347"/>
      <c r="J40" s="16">
        <f>Electives!B47</f>
        <v>5</v>
      </c>
      <c r="K40" s="107" t="str">
        <f>Electives!C47</f>
        <v>Design a Tiger Knight obstacle course</v>
      </c>
      <c r="L40" s="16" t="str">
        <f>IF(Electives!L47&lt;&gt;"", Electives!L47, " ")</f>
        <v xml:space="preserve"> </v>
      </c>
      <c r="N40" s="333"/>
      <c r="O40" s="16">
        <f>Electives!B102</f>
        <v>3</v>
      </c>
      <c r="P40" s="107" t="str">
        <f>Electives!C102</f>
        <v>Play a relay game with your den</v>
      </c>
      <c r="Q40" s="16" t="str">
        <f>IF(Electives!L102&lt;&gt;"", Electives!L102, " ")</f>
        <v xml:space="preserve"> </v>
      </c>
      <c r="S40" s="148" t="str">
        <f>'Shooting Sports'!B14</f>
        <v>S2</v>
      </c>
      <c r="T40" s="148" t="str">
        <f>'Shooting Sports'!C14</f>
        <v>Fire 5 BBs in 2 volleys at the Tiger target</v>
      </c>
      <c r="U40" s="148"/>
      <c r="V40" s="148" t="str">
        <f>IF('Shooting Sports'!L14&lt;&gt;"", 'Shooting Sports'!L14, "")</f>
        <v/>
      </c>
    </row>
    <row r="41" spans="1:22">
      <c r="D41" s="343"/>
      <c r="E41" s="16" t="str">
        <f>Achievements!B48</f>
        <v>3c</v>
      </c>
      <c r="F41" s="142" t="str">
        <f>Achievements!C48</f>
        <v>Apply Outdoor Code and Leave no Trace</v>
      </c>
      <c r="G41" s="16" t="str">
        <f>IF(Achievements!L48&lt;&gt;"", Achievements!L48, " ")</f>
        <v xml:space="preserve"> </v>
      </c>
      <c r="I41" s="347"/>
      <c r="J41" s="16">
        <f>Electives!B48</f>
        <v>6</v>
      </c>
      <c r="K41" s="107" t="str">
        <f>Electives!C48</f>
        <v>Participate in a service project</v>
      </c>
      <c r="L41" s="16" t="str">
        <f>IF(Electives!L48&lt;&gt;"", Electives!L48, " ")</f>
        <v xml:space="preserve"> </v>
      </c>
      <c r="N41" s="334"/>
      <c r="O41" s="16">
        <f>Electives!B103</f>
        <v>4</v>
      </c>
      <c r="P41" s="108" t="str">
        <f>Electives!C103</f>
        <v>Choose an outdoor game with you den</v>
      </c>
      <c r="Q41" s="16" t="str">
        <f>IF(Electives!L103&lt;&gt;"", Electives!L103, " ")</f>
        <v xml:space="preserve"> </v>
      </c>
      <c r="S41" s="148" t="str">
        <f>'Shooting Sports'!B15</f>
        <v>S3</v>
      </c>
      <c r="T41" s="148" t="str">
        <f>'Shooting Sports'!C15</f>
        <v>Demonstrate/Explain range commands</v>
      </c>
      <c r="U41" s="148"/>
      <c r="V41" s="148" t="str">
        <f>IF('Shooting Sports'!L15&lt;&gt;"", 'Shooting Sports'!L15, "")</f>
        <v/>
      </c>
    </row>
    <row r="42" spans="1:22" ht="12.75" customHeight="1">
      <c r="D42" s="343"/>
      <c r="E42" s="16">
        <f>Achievements!B49</f>
        <v>4</v>
      </c>
      <c r="F42" s="105" t="str">
        <f>Achievements!C49</f>
        <v>Find plant/animal signs on a hike</v>
      </c>
      <c r="G42" s="16" t="str">
        <f>IF(Achievements!L49&lt;&gt;"", Achievements!L49, " ")</f>
        <v xml:space="preserve"> </v>
      </c>
      <c r="I42" s="338" t="str">
        <f>Electives!B50</f>
        <v>Rolling Tigers</v>
      </c>
      <c r="J42" s="338"/>
      <c r="K42" s="338"/>
      <c r="L42" s="338"/>
      <c r="N42" s="344" t="str">
        <f>Electives!B105</f>
        <v>Tiger Tales</v>
      </c>
      <c r="O42" s="344"/>
      <c r="P42" s="344"/>
      <c r="Q42" s="344"/>
      <c r="S42" s="179"/>
      <c r="T42" s="178" t="str">
        <f>'Shooting Sports'!C17</f>
        <v>Archery: Level 1</v>
      </c>
      <c r="U42" s="179"/>
      <c r="V42" s="179" t="str">
        <f>IF('Shooting Sports'!L17&lt;&gt;"", 'Shooting Sports'!L17, "")</f>
        <v/>
      </c>
    </row>
    <row r="43" spans="1:22" ht="12.75" customHeight="1">
      <c r="D43" s="343"/>
      <c r="E43" s="16">
        <f>Achievements!B50</f>
        <v>5</v>
      </c>
      <c r="F43" s="105" t="str">
        <f>Achievements!C50</f>
        <v>Participate in campfire</v>
      </c>
      <c r="G43" s="16" t="str">
        <f>IF(Achievements!L50&lt;&gt;"", Achievements!L50, " ")</f>
        <v xml:space="preserve"> </v>
      </c>
      <c r="I43" s="343" t="str">
        <f>Electives!E50</f>
        <v>(do 1-3 and two of 4-9)</v>
      </c>
      <c r="J43" s="16">
        <f>Electives!B51</f>
        <v>1</v>
      </c>
      <c r="K43" s="140" t="str">
        <f>Electives!C51</f>
        <v>Demonstrate proper safety gear</v>
      </c>
      <c r="L43" s="16" t="str">
        <f>IF(Electives!L51&lt;&gt;"", Electives!L51, " ")</f>
        <v xml:space="preserve"> </v>
      </c>
      <c r="N43" s="343" t="str">
        <f>Electives!E105</f>
        <v>(do four)</v>
      </c>
      <c r="O43" s="16">
        <f>Electives!B106</f>
        <v>1</v>
      </c>
      <c r="P43" s="107" t="str">
        <f>Electives!C106</f>
        <v>Create a tall tale with your den</v>
      </c>
      <c r="Q43" s="16" t="str">
        <f>IF(Electives!L106&lt;&gt;"", Electives!L106, " ")</f>
        <v xml:space="preserve"> </v>
      </c>
      <c r="S43" s="148">
        <f>'Shooting Sports'!B18</f>
        <v>1</v>
      </c>
      <c r="T43" s="148" t="str">
        <f>'Shooting Sports'!C18</f>
        <v>Follow archery range rules and whistles</v>
      </c>
      <c r="U43" s="148"/>
      <c r="V43" s="148" t="str">
        <f>IF('Shooting Sports'!L18&lt;&gt;"", 'Shooting Sports'!L18, "")</f>
        <v/>
      </c>
    </row>
    <row r="44" spans="1:22" ht="13.15" customHeight="1">
      <c r="A44" s="2"/>
      <c r="B44" s="15"/>
      <c r="D44" s="343"/>
      <c r="E44" s="16">
        <f>Achievements!B51</f>
        <v>6</v>
      </c>
      <c r="F44" s="105" t="str">
        <f>Achievements!C51</f>
        <v>Find two different trees and plants</v>
      </c>
      <c r="G44" s="16" t="str">
        <f>IF(Achievements!L51&lt;&gt;"", Achievements!L51, " ")</f>
        <v xml:space="preserve"> </v>
      </c>
      <c r="I44" s="343"/>
      <c r="J44" s="16">
        <f>Electives!B52</f>
        <v>2</v>
      </c>
      <c r="K44" s="140" t="str">
        <f>Electives!C52</f>
        <v>Learn and demonstrate bike safety</v>
      </c>
      <c r="L44" s="16" t="str">
        <f>IF(Electives!L52&lt;&gt;"", Electives!L52, " ")</f>
        <v xml:space="preserve"> </v>
      </c>
      <c r="N44" s="343"/>
      <c r="O44" s="16">
        <f>Electives!B107</f>
        <v>2</v>
      </c>
      <c r="P44" s="107" t="str">
        <f>Electives!C107</f>
        <v>Share your own tall tale</v>
      </c>
      <c r="Q44" s="16" t="str">
        <f>IF(Electives!L107&lt;&gt;"", Electives!L107, " ")</f>
        <v xml:space="preserve"> </v>
      </c>
      <c r="S44" s="148">
        <f>'Shooting Sports'!B19</f>
        <v>2</v>
      </c>
      <c r="T44" s="148" t="str">
        <f>'Shooting Sports'!C19</f>
        <v>Identify recurve and compound bow</v>
      </c>
      <c r="U44" s="148"/>
      <c r="V44" s="148" t="str">
        <f>IF('Shooting Sports'!L19&lt;&gt;"", 'Shooting Sports'!L19, "")</f>
        <v/>
      </c>
    </row>
    <row r="45" spans="1:22" ht="12.75" customHeight="1">
      <c r="A45" s="2"/>
      <c r="B45" s="15"/>
      <c r="D45" s="343"/>
      <c r="E45" s="16">
        <f>Achievements!B52</f>
        <v>7</v>
      </c>
      <c r="F45" s="105" t="str">
        <f>Achievements!C52</f>
        <v>Visit nature center/zoo/etc</v>
      </c>
      <c r="G45" s="16" t="str">
        <f>IF(Achievements!L52&lt;&gt;"", Achievements!L52, " ")</f>
        <v xml:space="preserve"> </v>
      </c>
      <c r="I45" s="343"/>
      <c r="J45" s="16">
        <f>Electives!B53</f>
        <v>3</v>
      </c>
      <c r="K45" s="140" t="str">
        <f>Electives!C53</f>
        <v>Demonstrate proper hand signals</v>
      </c>
      <c r="L45" s="16" t="str">
        <f>IF(Electives!L53&lt;&gt;"", Electives!L53, " ")</f>
        <v xml:space="preserve"> </v>
      </c>
      <c r="N45" s="343"/>
      <c r="O45" s="16">
        <f>Electives!B108</f>
        <v>3</v>
      </c>
      <c r="P45" s="107" t="str">
        <f>Electives!C108</f>
        <v>Read tall tale with adult partner</v>
      </c>
      <c r="Q45" s="16" t="str">
        <f>IF(Electives!L108&lt;&gt;"", Electives!L108, " ")</f>
        <v xml:space="preserve"> </v>
      </c>
      <c r="S45" s="148">
        <f>'Shooting Sports'!B20</f>
        <v>3</v>
      </c>
      <c r="T45" s="148" t="str">
        <f>'Shooting Sports'!C20</f>
        <v>Demonstrate arm/finger guards &amp; quiver</v>
      </c>
      <c r="U45" s="148"/>
      <c r="V45" s="148" t="str">
        <f>IF('Shooting Sports'!L20&lt;&gt;"", 'Shooting Sports'!L20, "")</f>
        <v/>
      </c>
    </row>
    <row r="46" spans="1:22">
      <c r="A46" s="2"/>
      <c r="B46" s="15"/>
      <c r="I46" s="343"/>
      <c r="J46" s="16">
        <f>Electives!B54</f>
        <v>4</v>
      </c>
      <c r="K46" s="140" t="str">
        <f>Electives!C54</f>
        <v>Do a safety check on your bicycle</v>
      </c>
      <c r="L46" s="16" t="str">
        <f>IF(Electives!L54&lt;&gt;"", Electives!L54, " ")</f>
        <v xml:space="preserve"> </v>
      </c>
      <c r="N46" s="343"/>
      <c r="O46" s="16">
        <f>Electives!B109</f>
        <v>4</v>
      </c>
      <c r="P46" s="110" t="str">
        <f>Electives!C109</f>
        <v>Share a piece of art from your tall tale</v>
      </c>
      <c r="Q46" s="16" t="str">
        <f>IF(Electives!L109&lt;&gt;"", Electives!L109, " ")</f>
        <v xml:space="preserve"> </v>
      </c>
      <c r="S46" s="148">
        <f>'Shooting Sports'!B21</f>
        <v>4</v>
      </c>
      <c r="T46" s="148" t="str">
        <f>'Shooting Sports'!C21</f>
        <v>Properly shoot a bow</v>
      </c>
      <c r="U46" s="148"/>
      <c r="V46" s="148" t="str">
        <f>IF('Shooting Sports'!L21&lt;&gt;"", 'Shooting Sports'!L21, "")</f>
        <v/>
      </c>
    </row>
    <row r="47" spans="1:22">
      <c r="A47" s="2"/>
      <c r="B47" s="15"/>
      <c r="I47" s="343"/>
      <c r="J47" s="16">
        <f>Electives!B55</f>
        <v>5</v>
      </c>
      <c r="K47" s="140" t="str">
        <f>Electives!C55</f>
        <v>Go on a bicycle hike</v>
      </c>
      <c r="L47" s="16" t="str">
        <f>IF(Electives!L55&lt;&gt;"", Electives!L55, " ")</f>
        <v xml:space="preserve"> </v>
      </c>
      <c r="N47" s="343"/>
      <c r="O47" s="16">
        <f>Electives!B110</f>
        <v>5</v>
      </c>
      <c r="P47" s="107" t="str">
        <f>Electives!C110</f>
        <v>Play a game from the past</v>
      </c>
      <c r="Q47" s="16" t="str">
        <f>IF(Electives!L110&lt;&gt;"", Electives!L110, " ")</f>
        <v xml:space="preserve"> </v>
      </c>
      <c r="S47" s="148">
        <f>'Shooting Sports'!B22</f>
        <v>5</v>
      </c>
      <c r="T47" s="148" t="str">
        <f>'Shooting Sports'!C22</f>
        <v>Safely retrieve arrows</v>
      </c>
      <c r="U47" s="148"/>
      <c r="V47" s="148" t="str">
        <f>IF('Shooting Sports'!L22&lt;&gt;"", 'Shooting Sports'!L22, "")</f>
        <v/>
      </c>
    </row>
    <row r="48" spans="1:22" ht="12.75" customHeight="1">
      <c r="I48" s="343"/>
      <c r="J48" s="16">
        <f>Electives!B56</f>
        <v>6</v>
      </c>
      <c r="K48" s="140" t="str">
        <f>Electives!C56</f>
        <v>Discuss two different kinds of bicycles</v>
      </c>
      <c r="L48" s="16" t="str">
        <f>IF(Electives!L56&lt;&gt;"", Electives!L56, " ")</f>
        <v xml:space="preserve"> </v>
      </c>
      <c r="N48" s="343"/>
      <c r="O48" s="16">
        <f>Electives!B111</f>
        <v>6</v>
      </c>
      <c r="P48" s="107" t="str">
        <f>Electives!C111</f>
        <v>Sing two folk songs</v>
      </c>
      <c r="Q48" s="16" t="str">
        <f>IF(Electives!L111&lt;&gt;"", Electives!L111, " ")</f>
        <v xml:space="preserve"> </v>
      </c>
      <c r="S48" s="179"/>
      <c r="T48" s="178" t="str">
        <f>'Shooting Sports'!C24</f>
        <v>Archery: Level 2</v>
      </c>
      <c r="U48" s="179"/>
      <c r="V48" s="179" t="str">
        <f>IF('Shooting Sports'!L24&lt;&gt;"", 'Shooting Sports'!L24, "")</f>
        <v/>
      </c>
    </row>
    <row r="49" spans="2:22" ht="12.75" customHeight="1">
      <c r="B49" s="139"/>
      <c r="I49" s="343"/>
      <c r="J49" s="16">
        <f>Electives!B57</f>
        <v>7</v>
      </c>
      <c r="K49" s="140" t="str">
        <f>Electives!C57</f>
        <v>Share about a famous cyclist</v>
      </c>
      <c r="L49" s="16" t="str">
        <f>IF(Electives!L57&lt;&gt;"", Electives!L57, " ")</f>
        <v xml:space="preserve"> </v>
      </c>
      <c r="N49" s="343"/>
      <c r="O49" s="16">
        <f>Electives!B112</f>
        <v>7</v>
      </c>
      <c r="P49" s="107" t="str">
        <f>Electives!C112</f>
        <v>Visit a historical museum or landmark</v>
      </c>
      <c r="Q49" s="16" t="str">
        <f>IF(Electives!L112&lt;&gt;"", Electives!L112, " ")</f>
        <v xml:space="preserve"> </v>
      </c>
      <c r="S49" s="148">
        <f>'Shooting Sports'!B25</f>
        <v>1</v>
      </c>
      <c r="T49" s="148" t="str">
        <f>'Shooting Sports'!C25</f>
        <v>Earn the Level 1 Emblem for Archery</v>
      </c>
      <c r="U49" s="148"/>
      <c r="V49" s="148" t="str">
        <f>IF('Shooting Sports'!L25&lt;&gt;"", 'Shooting Sports'!L25, "")</f>
        <v/>
      </c>
    </row>
    <row r="50" spans="2:22">
      <c r="B50" s="139"/>
      <c r="D50" s="139"/>
      <c r="E50" s="139"/>
      <c r="G50" s="139"/>
      <c r="I50" s="343"/>
      <c r="J50" s="16">
        <f>Electives!B58</f>
        <v>8</v>
      </c>
      <c r="K50" s="146" t="str">
        <f>Electives!C58</f>
        <v>Visit a police dept to learn about bike laws</v>
      </c>
      <c r="L50" s="16" t="str">
        <f>IF(Electives!L58&lt;&gt;"", Electives!L58, " ")</f>
        <v xml:space="preserve"> </v>
      </c>
      <c r="N50" s="344" t="str">
        <f>Electives!B114</f>
        <v>Tiger Theater</v>
      </c>
      <c r="O50" s="344"/>
      <c r="P50" s="344"/>
      <c r="Q50" s="344"/>
      <c r="S50" s="148" t="str">
        <f>'Shooting Sports'!B26</f>
        <v>S1</v>
      </c>
      <c r="T50" s="148" t="str">
        <f>'Shooting Sports'!C26</f>
        <v>Identify 3 arrow and 3 bow parts</v>
      </c>
      <c r="U50" s="148"/>
      <c r="V50" s="148" t="str">
        <f>IF('Shooting Sports'!L26&lt;&gt;"", 'Shooting Sports'!L26, "")</f>
        <v/>
      </c>
    </row>
    <row r="51" spans="2:22">
      <c r="B51" s="139"/>
      <c r="D51" s="139"/>
      <c r="E51" s="139"/>
      <c r="G51" s="139"/>
      <c r="I51" s="343"/>
      <c r="J51" s="16">
        <f>Electives!B59</f>
        <v>9</v>
      </c>
      <c r="K51" s="140" t="str">
        <f>Electives!C59</f>
        <v>Identify two jobs that use bicycles</v>
      </c>
      <c r="L51" s="16" t="str">
        <f>IF(Electives!L59&lt;&gt;"", Electives!L59, " ")</f>
        <v xml:space="preserve"> </v>
      </c>
      <c r="N51" s="343" t="str">
        <f>Electives!E114</f>
        <v>(do four)</v>
      </c>
      <c r="O51" s="16">
        <f>Electives!B115</f>
        <v>1</v>
      </c>
      <c r="P51" s="107" t="str">
        <f>Electives!C115</f>
        <v>Discuss types of theater</v>
      </c>
      <c r="Q51" s="16" t="str">
        <f>IF(Electives!L115&lt;&gt;"", Electives!L115, " ")</f>
        <v xml:space="preserve"> </v>
      </c>
      <c r="S51" s="148" t="str">
        <f>'Shooting Sports'!B27</f>
        <v>S2</v>
      </c>
      <c r="T51" s="148" t="str">
        <f>'Shooting Sports'!C27</f>
        <v>Loose 3 arrows in 2 volleys</v>
      </c>
      <c r="U51" s="148"/>
      <c r="V51" s="148" t="str">
        <f>IF('Shooting Sports'!L27&lt;&gt;"", 'Shooting Sports'!L27, "")</f>
        <v/>
      </c>
    </row>
    <row r="52" spans="2:22">
      <c r="B52" s="139"/>
      <c r="D52" s="139"/>
      <c r="E52" s="139"/>
      <c r="G52" s="139"/>
      <c r="N52" s="343"/>
      <c r="O52" s="16">
        <f>Electives!B116</f>
        <v>2</v>
      </c>
      <c r="P52" s="107" t="str">
        <f>Electives!C116</f>
        <v>Play a game of one-word charades</v>
      </c>
      <c r="Q52" s="16" t="str">
        <f>IF(Electives!L116&lt;&gt;"", Electives!L116, " ")</f>
        <v xml:space="preserve"> </v>
      </c>
      <c r="S52" s="148" t="str">
        <f>'Shooting Sports'!B28</f>
        <v>S3</v>
      </c>
      <c r="T52" s="148" t="str">
        <f>'Shooting Sports'!C28</f>
        <v>Demonstrate/Explain range commands</v>
      </c>
      <c r="U52" s="148"/>
      <c r="V52" s="148" t="str">
        <f>IF('Shooting Sports'!L28&lt;&gt;"", 'Shooting Sports'!L28, "")</f>
        <v/>
      </c>
    </row>
    <row r="53" spans="2:22" ht="12.75" customHeight="1">
      <c r="B53" s="139"/>
      <c r="D53" s="139"/>
      <c r="E53" s="139"/>
      <c r="G53" s="139"/>
      <c r="N53" s="343"/>
      <c r="O53" s="16">
        <f>Electives!B117</f>
        <v>3</v>
      </c>
      <c r="P53" s="107" t="str">
        <f>Electives!C117</f>
        <v>Make a puppet</v>
      </c>
      <c r="Q53" s="16" t="str">
        <f>IF(Electives!L117&lt;&gt;"", Electives!L117, " ")</f>
        <v xml:space="preserve"> </v>
      </c>
      <c r="S53" s="179"/>
      <c r="T53" s="178" t="str">
        <f>'Shooting Sports'!C30</f>
        <v>Slingshot: Level 1</v>
      </c>
      <c r="U53" s="179"/>
      <c r="V53" s="179" t="str">
        <f>IF('Shooting Sports'!L30&lt;&gt;"", 'Shooting Sports'!L30, "")</f>
        <v/>
      </c>
    </row>
    <row r="54" spans="2:22" ht="13.15" customHeight="1">
      <c r="B54" s="139"/>
      <c r="D54" s="139"/>
      <c r="E54" s="139"/>
      <c r="G54" s="139"/>
      <c r="N54" s="343"/>
      <c r="O54" s="16">
        <f>Electives!B118</f>
        <v>4</v>
      </c>
      <c r="P54" s="107" t="str">
        <f>Electives!C118</f>
        <v>Perform a simple reader's theater</v>
      </c>
      <c r="Q54" s="16" t="str">
        <f>IF(Electives!L118&lt;&gt;"", Electives!L118, " ")</f>
        <v xml:space="preserve"> </v>
      </c>
      <c r="S54" s="148">
        <f>'Shooting Sports'!B31</f>
        <v>1</v>
      </c>
      <c r="T54" s="148" t="str">
        <f>'Shooting Sports'!C31</f>
        <v>Demonstrate good shooting techniques</v>
      </c>
      <c r="U54" s="148"/>
      <c r="V54" s="148" t="str">
        <f>IF('Shooting Sports'!L31&lt;&gt;"", 'Shooting Sports'!L31, "")</f>
        <v/>
      </c>
    </row>
    <row r="55" spans="2:22">
      <c r="B55" s="139"/>
      <c r="D55" s="139"/>
      <c r="E55" s="139"/>
      <c r="G55" s="139"/>
      <c r="N55" s="343"/>
      <c r="O55" s="16">
        <f>Electives!B119</f>
        <v>5</v>
      </c>
      <c r="P55" s="107" t="str">
        <f>Electives!C119</f>
        <v>Watch a play or attend a story time</v>
      </c>
      <c r="Q55" s="16" t="str">
        <f>IF(Electives!L119&lt;&gt;"", Electives!L119, " ")</f>
        <v xml:space="preserve"> </v>
      </c>
      <c r="S55" s="148">
        <f>'Shooting Sports'!B32</f>
        <v>2</v>
      </c>
      <c r="T55" s="148" t="str">
        <f>'Shooting Sports'!C32</f>
        <v>Explain parts of slingshot</v>
      </c>
      <c r="U55" s="148"/>
      <c r="V55" s="148" t="str">
        <f>IF('Shooting Sports'!L32&lt;&gt;"", 'Shooting Sports'!L32, "")</f>
        <v/>
      </c>
    </row>
    <row r="56" spans="2:22">
      <c r="B56" s="139"/>
      <c r="D56" s="139"/>
      <c r="E56" s="139"/>
      <c r="G56" s="139"/>
      <c r="S56" s="148">
        <f>'Shooting Sports'!B33</f>
        <v>3</v>
      </c>
      <c r="T56" s="148" t="str">
        <f>'Shooting Sports'!C33</f>
        <v>Explain types of ammo</v>
      </c>
      <c r="U56" s="148"/>
      <c r="V56" s="148" t="str">
        <f>IF('Shooting Sports'!L33&lt;&gt;"", 'Shooting Sports'!L33, "")</f>
        <v/>
      </c>
    </row>
    <row r="57" spans="2:22" ht="12.75" customHeight="1">
      <c r="B57" s="139"/>
      <c r="D57" s="139"/>
      <c r="E57" s="139"/>
      <c r="G57" s="139"/>
      <c r="S57" s="148">
        <f>'Shooting Sports'!B34</f>
        <v>4</v>
      </c>
      <c r="T57" s="148" t="str">
        <f>'Shooting Sports'!C34</f>
        <v>Explain types of targets</v>
      </c>
      <c r="U57" s="148"/>
      <c r="V57" s="148" t="str">
        <f>IF('Shooting Sports'!L34&lt;&gt;"", 'Shooting Sports'!L34, "")</f>
        <v/>
      </c>
    </row>
    <row r="58" spans="2:22" ht="12.75" customHeight="1">
      <c r="B58" s="139"/>
      <c r="D58" s="139"/>
      <c r="E58" s="139"/>
      <c r="G58" s="139"/>
      <c r="S58" s="179"/>
      <c r="T58" s="178" t="str">
        <f>'Shooting Sports'!C36</f>
        <v>Slingshot: Level 2</v>
      </c>
      <c r="U58" s="179"/>
      <c r="V58" s="179" t="str">
        <f>IF('Shooting Sports'!L36&lt;&gt;"", 'Shooting Sports'!L36, "")</f>
        <v/>
      </c>
    </row>
    <row r="59" spans="2:22">
      <c r="D59" s="139"/>
      <c r="E59" s="139"/>
      <c r="G59" s="139"/>
      <c r="S59" s="148">
        <f>'Shooting Sports'!B37</f>
        <v>1</v>
      </c>
      <c r="T59" s="148" t="str">
        <f>'Shooting Sports'!C37</f>
        <v>Earn the Level 1 Emblem for Slingshot</v>
      </c>
      <c r="U59" s="148"/>
      <c r="V59" s="148" t="str">
        <f>IF('Shooting Sports'!L37&lt;&gt;"", 'Shooting Sports'!L37, "")</f>
        <v/>
      </c>
    </row>
    <row r="60" spans="2:22">
      <c r="S60" s="148" t="str">
        <f>'Shooting Sports'!B38</f>
        <v>S1</v>
      </c>
      <c r="T60" s="148" t="str">
        <f>'Shooting Sports'!C38</f>
        <v>Fire 3 shots in 2 volleys at a target</v>
      </c>
      <c r="U60" s="148"/>
      <c r="V60" s="148" t="str">
        <f>IF('Shooting Sports'!L38&lt;&gt;"", 'Shooting Sports'!L38, "")</f>
        <v/>
      </c>
    </row>
    <row r="61" spans="2:22">
      <c r="S61" s="148" t="str">
        <f>'Shooting Sports'!B39</f>
        <v>S2</v>
      </c>
      <c r="T61" s="148" t="str">
        <f>'Shooting Sports'!C39</f>
        <v>Demonstrate/Explain range commands</v>
      </c>
      <c r="U61" s="148"/>
      <c r="V61" s="148" t="str">
        <f>IF('Shooting Sports'!L39&lt;&gt;"", 'Shooting Sports'!L39, "")</f>
        <v/>
      </c>
    </row>
    <row r="62" spans="2:22">
      <c r="S62" s="148" t="str">
        <f>'Shooting Sports'!B40</f>
        <v>S3</v>
      </c>
      <c r="T62" s="148" t="str">
        <f>'Shooting Sports'!C40</f>
        <v>Shoot with your off hand</v>
      </c>
      <c r="U62" s="148"/>
      <c r="V62" s="148" t="str">
        <f>IF('Shooting Sports'!L40&lt;&gt;"", 'Shooting Sports'!L40, "")</f>
        <v/>
      </c>
    </row>
    <row r="63" spans="2:22" ht="12.75" customHeight="1">
      <c r="B63" s="139"/>
    </row>
    <row r="64" spans="2:22" ht="12.75" customHeight="1">
      <c r="B64" s="139"/>
      <c r="D64" s="139"/>
      <c r="E64" s="139"/>
      <c r="G64" s="139"/>
    </row>
    <row r="65" spans="2:17">
      <c r="D65" s="139"/>
      <c r="E65" s="139"/>
      <c r="G65" s="139"/>
    </row>
    <row r="69" spans="2:17">
      <c r="J69" s="139"/>
      <c r="L69" s="139"/>
      <c r="O69" s="139"/>
      <c r="Q69" s="139"/>
    </row>
    <row r="70" spans="2:17" ht="12.75" customHeight="1">
      <c r="B70" s="139"/>
      <c r="J70" s="139"/>
      <c r="L70" s="139"/>
      <c r="O70" s="139"/>
      <c r="Q70" s="139"/>
    </row>
    <row r="71" spans="2:17" ht="12.75" customHeight="1">
      <c r="B71" s="139"/>
      <c r="D71" s="139"/>
      <c r="E71" s="139"/>
      <c r="G71" s="139"/>
      <c r="J71" s="139"/>
      <c r="L71" s="139"/>
      <c r="O71" s="139"/>
      <c r="Q71" s="139"/>
    </row>
    <row r="72" spans="2:17" ht="12.75" customHeight="1">
      <c r="B72" s="139"/>
      <c r="D72" s="139"/>
      <c r="E72" s="139"/>
      <c r="G72" s="139"/>
    </row>
    <row r="73" spans="2:17">
      <c r="D73" s="139"/>
      <c r="E73" s="139"/>
      <c r="G73" s="139"/>
    </row>
    <row r="76" spans="2:17">
      <c r="J76" s="139"/>
      <c r="L76" s="139"/>
      <c r="O76" s="139"/>
      <c r="Q76" s="139"/>
    </row>
    <row r="77" spans="2:17" ht="13.15" customHeight="1">
      <c r="B77" s="139"/>
    </row>
    <row r="78" spans="2:17">
      <c r="D78" s="139"/>
      <c r="E78" s="139"/>
      <c r="G78" s="139"/>
    </row>
    <row r="80" spans="2:17">
      <c r="J80" s="139"/>
      <c r="L80" s="139"/>
      <c r="O80" s="139"/>
      <c r="Q80" s="139"/>
    </row>
    <row r="81" spans="2:17" ht="12.75" customHeight="1">
      <c r="B81" s="139"/>
      <c r="J81" s="139"/>
      <c r="L81" s="139"/>
      <c r="O81" s="139"/>
      <c r="Q81" s="139"/>
    </row>
    <row r="82" spans="2:17" ht="12.75" customHeight="1">
      <c r="B82" s="139"/>
      <c r="D82" s="139"/>
      <c r="E82" s="139"/>
    </row>
    <row r="83" spans="2:17">
      <c r="D83" s="139"/>
      <c r="E83" s="139"/>
    </row>
    <row r="84" spans="2:17">
      <c r="J84" s="139"/>
      <c r="L84" s="139"/>
      <c r="O84" s="139"/>
      <c r="Q84" s="139"/>
    </row>
    <row r="85" spans="2:17">
      <c r="B85" s="139"/>
      <c r="J85" s="139"/>
      <c r="L85" s="139"/>
      <c r="O85" s="139"/>
      <c r="Q85" s="139"/>
    </row>
    <row r="86" spans="2:17">
      <c r="B86" s="139"/>
      <c r="D86" s="139"/>
      <c r="E86" s="139"/>
      <c r="G86" s="141" t="str">
        <f>IF(Achievements!L91&lt;&gt;"", Achievements!L91, " ")</f>
        <v xml:space="preserve"> </v>
      </c>
      <c r="J86" s="139"/>
      <c r="L86" s="139"/>
      <c r="O86" s="139"/>
      <c r="Q86" s="139"/>
    </row>
    <row r="87" spans="2:17" ht="13.15" customHeight="1">
      <c r="B87" s="139"/>
      <c r="D87" s="139"/>
      <c r="E87" s="139"/>
      <c r="G87" s="141" t="str">
        <f>IF(Achievements!L92&lt;&gt;"", Achievements!L92, " ")</f>
        <v xml:space="preserve"> </v>
      </c>
      <c r="J87" s="139"/>
      <c r="L87" s="139"/>
      <c r="O87" s="139"/>
      <c r="Q87" s="139"/>
    </row>
    <row r="88" spans="2:17" ht="12.75" customHeight="1">
      <c r="B88" s="139"/>
      <c r="D88" s="139"/>
      <c r="E88" s="139"/>
      <c r="J88" s="139"/>
      <c r="L88" s="139"/>
      <c r="O88" s="139"/>
      <c r="Q88" s="139"/>
    </row>
    <row r="89" spans="2:17" ht="12.75" customHeight="1">
      <c r="B89" s="139"/>
      <c r="D89" s="139"/>
      <c r="E89" s="139"/>
    </row>
    <row r="90" spans="2:17">
      <c r="D90" s="139"/>
      <c r="E90" s="139"/>
    </row>
    <row r="93" spans="2:17">
      <c r="J93" s="139"/>
      <c r="L93" s="139"/>
      <c r="O93" s="139"/>
      <c r="Q93" s="139"/>
    </row>
    <row r="94" spans="2:17" ht="13.15" customHeight="1">
      <c r="B94" s="139"/>
    </row>
    <row r="95" spans="2:17">
      <c r="D95" s="139"/>
      <c r="E95" s="139"/>
    </row>
    <row r="101" spans="2:17">
      <c r="J101" s="139"/>
      <c r="L101" s="139"/>
      <c r="O101" s="139"/>
      <c r="Q101" s="139"/>
    </row>
    <row r="102" spans="2:17" ht="13.15" customHeight="1">
      <c r="B102" s="139"/>
    </row>
    <row r="103" spans="2:17">
      <c r="D103" s="139"/>
      <c r="E103" s="139"/>
      <c r="G103" s="139"/>
    </row>
    <row r="106" spans="2:17">
      <c r="J106" s="139"/>
      <c r="K106" s="106"/>
      <c r="L106" s="139"/>
      <c r="O106" s="139"/>
      <c r="Q106" s="139"/>
    </row>
    <row r="107" spans="2:17">
      <c r="B107" s="139"/>
      <c r="J107" s="139"/>
      <c r="K107" s="106"/>
      <c r="L107" s="139"/>
      <c r="O107" s="139"/>
      <c r="Q107" s="139"/>
    </row>
    <row r="108" spans="2:17">
      <c r="B108" s="139"/>
      <c r="D108" s="139"/>
      <c r="E108" s="139"/>
      <c r="G108" s="139"/>
      <c r="J108" s="139"/>
      <c r="K108" s="106"/>
      <c r="L108" s="139"/>
      <c r="O108" s="139"/>
      <c r="Q108" s="139"/>
    </row>
    <row r="109" spans="2:17">
      <c r="B109" s="139"/>
      <c r="D109" s="139"/>
      <c r="E109" s="139"/>
      <c r="G109" s="139"/>
      <c r="J109" s="139"/>
      <c r="K109" s="106"/>
      <c r="L109" s="139"/>
      <c r="O109" s="139"/>
      <c r="Q109" s="139"/>
    </row>
    <row r="110" spans="2:17">
      <c r="B110" s="139"/>
      <c r="D110" s="139"/>
      <c r="E110" s="139"/>
      <c r="G110" s="139"/>
      <c r="J110" s="139"/>
      <c r="K110" s="106"/>
      <c r="L110" s="139"/>
      <c r="O110" s="139"/>
      <c r="Q110" s="139"/>
    </row>
    <row r="111" spans="2:17">
      <c r="B111" s="139"/>
      <c r="D111" s="139"/>
      <c r="E111" s="139"/>
      <c r="G111" s="139"/>
      <c r="J111" s="139"/>
      <c r="K111" s="106"/>
      <c r="L111" s="139"/>
      <c r="O111" s="139"/>
      <c r="Q111" s="139"/>
    </row>
    <row r="112" spans="2:17">
      <c r="B112" s="139"/>
      <c r="D112" s="139"/>
      <c r="E112" s="139"/>
      <c r="G112" s="139"/>
      <c r="J112" s="139"/>
      <c r="K112" s="106"/>
      <c r="L112" s="139"/>
      <c r="O112" s="139"/>
      <c r="Q112" s="139"/>
    </row>
    <row r="113" spans="2:17">
      <c r="B113" s="139"/>
      <c r="D113" s="139"/>
      <c r="E113" s="139"/>
      <c r="G113" s="139"/>
      <c r="J113" s="139"/>
      <c r="K113" s="106"/>
      <c r="L113" s="139"/>
      <c r="O113" s="139"/>
      <c r="Q113" s="139"/>
    </row>
    <row r="114" spans="2:17">
      <c r="B114" s="139"/>
      <c r="D114" s="139"/>
      <c r="E114" s="139"/>
      <c r="G114" s="139"/>
      <c r="J114" s="139"/>
      <c r="K114" s="106"/>
      <c r="L114" s="139"/>
      <c r="O114" s="139"/>
      <c r="Q114" s="139"/>
    </row>
    <row r="115" spans="2:17">
      <c r="B115" s="139"/>
      <c r="D115" s="139"/>
      <c r="E115" s="139"/>
      <c r="G115" s="139"/>
      <c r="J115" s="139"/>
      <c r="K115" s="106"/>
      <c r="L115" s="139"/>
      <c r="O115" s="139"/>
      <c r="Q115" s="139"/>
    </row>
    <row r="116" spans="2:17">
      <c r="B116" s="139"/>
      <c r="D116" s="139"/>
      <c r="E116" s="139"/>
      <c r="G116" s="139"/>
      <c r="J116" s="139"/>
      <c r="K116" s="106"/>
      <c r="L116" s="139"/>
      <c r="O116" s="139"/>
      <c r="Q116" s="139"/>
    </row>
    <row r="117" spans="2:17">
      <c r="B117" s="139"/>
      <c r="D117" s="139"/>
      <c r="E117" s="139"/>
      <c r="G117" s="139"/>
      <c r="J117" s="139"/>
      <c r="K117" s="106"/>
      <c r="L117" s="139"/>
      <c r="O117" s="139"/>
      <c r="Q117" s="139"/>
    </row>
    <row r="118" spans="2:17">
      <c r="B118" s="139"/>
      <c r="D118" s="139"/>
      <c r="E118" s="139"/>
      <c r="G118" s="139"/>
      <c r="J118" s="139"/>
      <c r="K118" s="106"/>
      <c r="L118" s="139"/>
      <c r="O118" s="139"/>
      <c r="Q118" s="139"/>
    </row>
    <row r="119" spans="2:17">
      <c r="B119" s="139"/>
      <c r="D119" s="139"/>
      <c r="E119" s="139"/>
      <c r="G119" s="139"/>
      <c r="J119" s="139"/>
      <c r="K119" s="106"/>
      <c r="L119" s="139"/>
      <c r="O119" s="139"/>
      <c r="Q119" s="139"/>
    </row>
    <row r="120" spans="2:17">
      <c r="B120" s="139"/>
      <c r="D120" s="139"/>
      <c r="E120" s="139"/>
      <c r="G120" s="139"/>
      <c r="J120" s="139"/>
      <c r="K120" s="106"/>
      <c r="L120" s="139"/>
      <c r="O120" s="139"/>
      <c r="Q120" s="139"/>
    </row>
    <row r="121" spans="2:17">
      <c r="B121" s="139"/>
      <c r="D121" s="139"/>
      <c r="E121" s="139"/>
      <c r="G121" s="139"/>
      <c r="J121" s="139"/>
      <c r="K121" s="106"/>
      <c r="L121" s="139"/>
      <c r="O121" s="139"/>
      <c r="Q121" s="139"/>
    </row>
    <row r="122" spans="2:17">
      <c r="B122" s="139"/>
      <c r="D122" s="139"/>
      <c r="E122" s="139"/>
      <c r="G122" s="139"/>
      <c r="J122" s="139"/>
      <c r="K122" s="106"/>
      <c r="L122" s="139"/>
      <c r="O122" s="139"/>
      <c r="Q122" s="139"/>
    </row>
    <row r="123" spans="2:17">
      <c r="B123" s="139"/>
      <c r="D123" s="139"/>
      <c r="E123" s="139"/>
      <c r="G123" s="139"/>
      <c r="J123" s="139"/>
      <c r="K123" s="106"/>
      <c r="L123" s="139"/>
      <c r="O123" s="139"/>
      <c r="Q123" s="139"/>
    </row>
    <row r="124" spans="2:17">
      <c r="B124" s="139"/>
      <c r="D124" s="139"/>
      <c r="E124" s="139"/>
      <c r="G124" s="139"/>
      <c r="J124" s="139"/>
      <c r="K124" s="106"/>
      <c r="L124" s="139"/>
      <c r="O124" s="139"/>
      <c r="Q124" s="139"/>
    </row>
    <row r="125" spans="2:17">
      <c r="B125" s="139"/>
      <c r="D125" s="139"/>
      <c r="E125" s="139"/>
      <c r="G125" s="139"/>
      <c r="J125" s="139"/>
      <c r="K125" s="106"/>
      <c r="L125" s="139"/>
      <c r="O125" s="139"/>
      <c r="Q125" s="139"/>
    </row>
    <row r="126" spans="2:17">
      <c r="B126" s="139"/>
      <c r="D126" s="139"/>
      <c r="E126" s="139"/>
      <c r="G126" s="139"/>
      <c r="J126" s="139"/>
      <c r="K126" s="106"/>
      <c r="L126" s="139"/>
      <c r="O126" s="139"/>
      <c r="Q126" s="139"/>
    </row>
    <row r="127" spans="2:17">
      <c r="B127" s="139"/>
      <c r="D127" s="139"/>
      <c r="E127" s="139"/>
      <c r="G127" s="139"/>
      <c r="J127" s="139"/>
      <c r="K127" s="106"/>
      <c r="L127" s="139"/>
      <c r="O127" s="139"/>
      <c r="Q127" s="139"/>
    </row>
    <row r="128" spans="2:17">
      <c r="B128" s="139"/>
      <c r="D128" s="139"/>
      <c r="E128" s="139"/>
      <c r="G128" s="139"/>
      <c r="J128" s="139"/>
      <c r="K128" s="106"/>
      <c r="L128" s="139"/>
      <c r="O128" s="139"/>
      <c r="Q128" s="139"/>
    </row>
    <row r="129" spans="2:17">
      <c r="B129" s="139"/>
      <c r="D129" s="139"/>
      <c r="E129" s="139"/>
      <c r="G129" s="139"/>
      <c r="J129" s="139"/>
      <c r="K129" s="106"/>
      <c r="L129" s="139"/>
      <c r="O129" s="139"/>
      <c r="Q129" s="139"/>
    </row>
    <row r="130" spans="2:17">
      <c r="B130" s="139"/>
      <c r="D130" s="139"/>
      <c r="E130" s="139"/>
      <c r="G130" s="139"/>
      <c r="J130" s="139"/>
      <c r="K130" s="106"/>
      <c r="L130" s="139"/>
      <c r="O130" s="139"/>
      <c r="Q130" s="139"/>
    </row>
    <row r="131" spans="2:17">
      <c r="B131" s="139"/>
      <c r="D131" s="139"/>
      <c r="E131" s="139"/>
      <c r="G131" s="139"/>
      <c r="J131" s="139"/>
      <c r="K131" s="106"/>
      <c r="L131" s="139"/>
      <c r="O131" s="139"/>
      <c r="Q131" s="139"/>
    </row>
    <row r="132" spans="2:17">
      <c r="B132" s="139"/>
      <c r="D132" s="139"/>
      <c r="E132" s="139"/>
      <c r="G132" s="139"/>
      <c r="J132" s="139"/>
      <c r="K132" s="106"/>
      <c r="L132" s="139"/>
      <c r="O132" s="139"/>
      <c r="Q132" s="139"/>
    </row>
    <row r="133" spans="2:17">
      <c r="B133" s="139"/>
      <c r="D133" s="139"/>
      <c r="E133" s="139"/>
      <c r="G133" s="139"/>
      <c r="J133" s="139"/>
      <c r="K133" s="106"/>
      <c r="L133" s="139"/>
      <c r="O133" s="139"/>
      <c r="Q133" s="139"/>
    </row>
    <row r="134" spans="2:17">
      <c r="B134" s="139"/>
      <c r="D134" s="139"/>
      <c r="E134" s="139"/>
      <c r="G134" s="139"/>
      <c r="J134" s="139"/>
      <c r="K134" s="106"/>
      <c r="L134" s="139"/>
      <c r="O134" s="139"/>
      <c r="Q134" s="139"/>
    </row>
    <row r="135" spans="2:17">
      <c r="B135" s="139"/>
      <c r="D135" s="139"/>
      <c r="E135" s="139"/>
      <c r="G135" s="139"/>
      <c r="J135" s="139"/>
      <c r="K135" s="106"/>
      <c r="L135" s="139"/>
      <c r="O135" s="139"/>
      <c r="Q135" s="139"/>
    </row>
    <row r="136" spans="2:17">
      <c r="B136" s="139"/>
      <c r="D136" s="139"/>
      <c r="E136" s="139"/>
      <c r="G136" s="139"/>
      <c r="J136" s="139"/>
      <c r="K136" s="106"/>
      <c r="L136" s="139"/>
      <c r="O136" s="139"/>
      <c r="Q136" s="139"/>
    </row>
    <row r="137" spans="2:17">
      <c r="B137" s="139"/>
      <c r="D137" s="139"/>
      <c r="E137" s="139"/>
      <c r="G137" s="139"/>
      <c r="J137" s="139"/>
      <c r="K137" s="106"/>
      <c r="L137" s="139"/>
      <c r="O137" s="139"/>
      <c r="Q137" s="139"/>
    </row>
    <row r="138" spans="2:17">
      <c r="B138" s="139"/>
      <c r="D138" s="139"/>
      <c r="E138" s="139"/>
      <c r="G138" s="139"/>
      <c r="J138" s="139"/>
      <c r="K138" s="106"/>
      <c r="L138" s="139"/>
      <c r="O138" s="139"/>
      <c r="Q138" s="139"/>
    </row>
    <row r="139" spans="2:17">
      <c r="B139" s="139"/>
      <c r="D139" s="139"/>
      <c r="E139" s="139"/>
      <c r="G139" s="139"/>
      <c r="J139" s="139"/>
      <c r="K139" s="106"/>
      <c r="L139" s="139"/>
      <c r="O139" s="139"/>
      <c r="Q139" s="139"/>
    </row>
    <row r="140" spans="2:17">
      <c r="B140" s="139"/>
      <c r="D140" s="139"/>
      <c r="E140" s="139"/>
      <c r="G140" s="139"/>
      <c r="J140" s="139"/>
      <c r="K140" s="106"/>
      <c r="L140" s="139"/>
      <c r="O140" s="139"/>
      <c r="Q140" s="139"/>
    </row>
    <row r="141" spans="2:17">
      <c r="B141" s="139"/>
      <c r="D141" s="139"/>
      <c r="E141" s="139"/>
      <c r="G141" s="139"/>
      <c r="J141" s="139"/>
      <c r="K141" s="106"/>
      <c r="L141" s="139"/>
      <c r="O141" s="139"/>
      <c r="Q141" s="139"/>
    </row>
    <row r="142" spans="2:17">
      <c r="B142" s="139"/>
      <c r="D142" s="139"/>
      <c r="E142" s="139"/>
      <c r="G142" s="139"/>
      <c r="J142" s="139"/>
      <c r="K142" s="106"/>
      <c r="L142" s="139"/>
      <c r="O142" s="139"/>
      <c r="Q142" s="139"/>
    </row>
    <row r="143" spans="2:17">
      <c r="B143" s="139"/>
      <c r="D143" s="139"/>
      <c r="E143" s="139"/>
      <c r="G143" s="139"/>
      <c r="J143" s="139"/>
      <c r="K143" s="106"/>
      <c r="L143" s="139"/>
      <c r="O143" s="139"/>
      <c r="Q143" s="139"/>
    </row>
    <row r="144" spans="2:17">
      <c r="B144" s="139"/>
      <c r="D144" s="139"/>
      <c r="E144" s="139"/>
      <c r="G144" s="139"/>
      <c r="J144" s="139"/>
      <c r="K144" s="106"/>
      <c r="L144" s="139"/>
      <c r="O144" s="139"/>
      <c r="Q144" s="139"/>
    </row>
    <row r="145" spans="2:17">
      <c r="B145" s="139"/>
      <c r="D145" s="139"/>
      <c r="E145" s="139"/>
      <c r="G145" s="139"/>
      <c r="J145" s="139"/>
      <c r="K145" s="106"/>
      <c r="L145" s="139"/>
      <c r="O145" s="139"/>
      <c r="Q145" s="139"/>
    </row>
    <row r="146" spans="2:17">
      <c r="B146" s="139"/>
      <c r="D146" s="139"/>
      <c r="E146" s="139"/>
      <c r="G146" s="139"/>
      <c r="J146" s="139"/>
      <c r="K146" s="106"/>
      <c r="L146" s="139"/>
      <c r="O146" s="139"/>
      <c r="Q146" s="139"/>
    </row>
    <row r="147" spans="2:17">
      <c r="B147" s="139"/>
      <c r="D147" s="139"/>
      <c r="E147" s="139"/>
      <c r="G147" s="139"/>
      <c r="J147" s="139"/>
      <c r="K147" s="106"/>
      <c r="L147" s="139"/>
      <c r="O147" s="139"/>
      <c r="Q147" s="139"/>
    </row>
    <row r="148" spans="2:17">
      <c r="B148" s="139"/>
      <c r="D148" s="139"/>
      <c r="E148" s="139"/>
      <c r="G148" s="139"/>
      <c r="J148" s="139"/>
      <c r="K148" s="106"/>
      <c r="L148" s="139"/>
      <c r="O148" s="139"/>
      <c r="Q148" s="139"/>
    </row>
    <row r="149" spans="2:17">
      <c r="B149" s="139"/>
      <c r="D149" s="139"/>
      <c r="E149" s="139"/>
      <c r="G149" s="139"/>
      <c r="J149" s="139"/>
      <c r="K149" s="106"/>
      <c r="L149" s="139"/>
      <c r="O149" s="139"/>
      <c r="Q149" s="139"/>
    </row>
    <row r="150" spans="2:17">
      <c r="B150" s="139"/>
      <c r="D150" s="139"/>
      <c r="E150" s="139"/>
      <c r="G150" s="139"/>
      <c r="J150" s="139"/>
      <c r="K150" s="106"/>
      <c r="L150" s="139"/>
      <c r="O150" s="139"/>
      <c r="Q150" s="139"/>
    </row>
    <row r="151" spans="2:17">
      <c r="B151" s="139"/>
      <c r="D151" s="139"/>
      <c r="E151" s="139"/>
      <c r="G151" s="139"/>
      <c r="J151" s="139"/>
      <c r="K151" s="106"/>
      <c r="L151" s="139"/>
      <c r="O151" s="139"/>
      <c r="Q151" s="139"/>
    </row>
    <row r="152" spans="2:17">
      <c r="B152" s="139"/>
      <c r="D152" s="139"/>
      <c r="E152" s="139"/>
      <c r="G152" s="139"/>
      <c r="J152" s="139"/>
      <c r="K152" s="106"/>
      <c r="L152" s="139"/>
      <c r="O152" s="139"/>
      <c r="Q152" s="139"/>
    </row>
    <row r="153" spans="2:17">
      <c r="B153" s="139"/>
      <c r="D153" s="139"/>
      <c r="E153" s="139"/>
      <c r="G153" s="139"/>
      <c r="J153" s="139"/>
      <c r="K153" s="106"/>
      <c r="L153" s="139"/>
      <c r="O153" s="139"/>
      <c r="Q153" s="139"/>
    </row>
    <row r="154" spans="2:17">
      <c r="B154" s="139"/>
      <c r="D154" s="139"/>
      <c r="E154" s="139"/>
      <c r="G154" s="139"/>
      <c r="J154" s="139"/>
      <c r="K154" s="106"/>
      <c r="L154" s="139"/>
      <c r="O154" s="139"/>
      <c r="Q154" s="139"/>
    </row>
    <row r="155" spans="2:17">
      <c r="B155" s="139"/>
      <c r="D155" s="139"/>
      <c r="E155" s="139"/>
      <c r="G155" s="139"/>
      <c r="J155" s="139"/>
      <c r="K155" s="106"/>
      <c r="L155" s="139"/>
      <c r="O155" s="139"/>
      <c r="Q155" s="139"/>
    </row>
    <row r="156" spans="2:17">
      <c r="B156" s="139"/>
      <c r="D156" s="139"/>
      <c r="E156" s="139"/>
      <c r="G156" s="139"/>
      <c r="J156" s="139"/>
      <c r="K156" s="106"/>
      <c r="L156" s="139"/>
      <c r="O156" s="139"/>
      <c r="Q156" s="139"/>
    </row>
    <row r="157" spans="2:17">
      <c r="B157" s="139"/>
      <c r="D157" s="139"/>
      <c r="E157" s="139"/>
      <c r="G157" s="139"/>
      <c r="J157" s="139"/>
      <c r="K157" s="106"/>
      <c r="L157" s="139"/>
      <c r="O157" s="139"/>
      <c r="Q157" s="139"/>
    </row>
    <row r="158" spans="2:17">
      <c r="B158" s="139"/>
      <c r="D158" s="139"/>
      <c r="E158" s="139"/>
      <c r="G158" s="139"/>
      <c r="J158" s="139"/>
      <c r="K158" s="106"/>
      <c r="L158" s="139"/>
      <c r="O158" s="139"/>
      <c r="Q158" s="139"/>
    </row>
    <row r="159" spans="2:17">
      <c r="B159" s="139"/>
      <c r="D159" s="139"/>
      <c r="E159" s="139"/>
      <c r="G159" s="139"/>
      <c r="J159" s="139"/>
      <c r="K159" s="106"/>
      <c r="L159" s="139"/>
      <c r="O159" s="139"/>
      <c r="Q159" s="139"/>
    </row>
    <row r="160" spans="2:17">
      <c r="B160" s="139"/>
      <c r="D160" s="139"/>
      <c r="E160" s="139"/>
      <c r="G160" s="139"/>
      <c r="J160" s="139"/>
      <c r="K160" s="106"/>
      <c r="L160" s="139"/>
      <c r="O160" s="139"/>
      <c r="Q160" s="139"/>
    </row>
    <row r="161" spans="2:17">
      <c r="B161" s="139"/>
      <c r="D161" s="139"/>
      <c r="E161" s="139"/>
      <c r="G161" s="139"/>
      <c r="J161" s="139"/>
      <c r="K161" s="106"/>
      <c r="L161" s="139"/>
      <c r="O161" s="139"/>
      <c r="Q161" s="139"/>
    </row>
    <row r="162" spans="2:17">
      <c r="B162" s="139"/>
      <c r="D162" s="139"/>
      <c r="E162" s="139"/>
      <c r="G162" s="139"/>
      <c r="J162" s="139"/>
      <c r="K162" s="106"/>
      <c r="L162" s="139"/>
      <c r="O162" s="139"/>
      <c r="Q162" s="139"/>
    </row>
    <row r="163" spans="2:17">
      <c r="B163" s="139"/>
      <c r="D163" s="139"/>
      <c r="E163" s="139"/>
      <c r="G163" s="139"/>
      <c r="J163" s="139"/>
      <c r="K163" s="106"/>
      <c r="L163" s="139"/>
      <c r="O163" s="139"/>
      <c r="Q163" s="139"/>
    </row>
    <row r="164" spans="2:17">
      <c r="B164" s="139"/>
      <c r="D164" s="139"/>
      <c r="E164" s="139"/>
      <c r="G164" s="139"/>
      <c r="J164" s="139"/>
      <c r="K164" s="106"/>
      <c r="L164" s="139"/>
      <c r="O164" s="139"/>
      <c r="Q164" s="139"/>
    </row>
    <row r="165" spans="2:17">
      <c r="B165" s="139"/>
      <c r="D165" s="139"/>
      <c r="E165" s="139"/>
      <c r="G165" s="139"/>
      <c r="J165" s="139"/>
      <c r="K165" s="106"/>
      <c r="L165" s="139"/>
      <c r="O165" s="139"/>
      <c r="Q165" s="139"/>
    </row>
    <row r="166" spans="2:17">
      <c r="B166" s="139"/>
      <c r="D166" s="139"/>
      <c r="E166" s="139"/>
      <c r="G166" s="139"/>
      <c r="J166" s="139"/>
      <c r="K166" s="106"/>
      <c r="L166" s="139"/>
      <c r="O166" s="139"/>
      <c r="Q166" s="139"/>
    </row>
    <row r="167" spans="2:17">
      <c r="B167" s="139"/>
      <c r="D167" s="139"/>
      <c r="E167" s="139"/>
      <c r="G167" s="139"/>
      <c r="J167" s="139"/>
      <c r="K167" s="106"/>
      <c r="L167" s="139"/>
      <c r="O167" s="139"/>
      <c r="Q167" s="139"/>
    </row>
    <row r="168" spans="2:17">
      <c r="B168" s="139"/>
      <c r="D168" s="139"/>
      <c r="E168" s="139"/>
      <c r="G168" s="139"/>
      <c r="J168" s="139"/>
      <c r="K168" s="106"/>
      <c r="L168" s="139"/>
      <c r="O168" s="139"/>
      <c r="Q168" s="139"/>
    </row>
    <row r="169" spans="2:17">
      <c r="B169" s="139"/>
      <c r="D169" s="139"/>
      <c r="E169" s="139"/>
      <c r="G169" s="139"/>
      <c r="J169" s="139"/>
      <c r="K169" s="106"/>
      <c r="L169" s="139"/>
      <c r="O169" s="139"/>
      <c r="Q169" s="139"/>
    </row>
    <row r="170" spans="2:17">
      <c r="B170" s="139"/>
      <c r="D170" s="139"/>
      <c r="E170" s="139"/>
      <c r="G170" s="139"/>
      <c r="J170" s="139"/>
      <c r="K170" s="106"/>
      <c r="L170" s="139"/>
      <c r="O170" s="139"/>
      <c r="Q170" s="139"/>
    </row>
    <row r="171" spans="2:17">
      <c r="B171" s="139"/>
      <c r="D171" s="139"/>
      <c r="E171" s="139"/>
      <c r="G171" s="139"/>
      <c r="J171" s="139"/>
      <c r="K171" s="106"/>
      <c r="L171" s="139"/>
      <c r="O171" s="139"/>
      <c r="Q171" s="139"/>
    </row>
    <row r="172" spans="2:17">
      <c r="B172" s="139"/>
      <c r="D172" s="139"/>
      <c r="E172" s="139"/>
      <c r="G172" s="139"/>
      <c r="J172" s="139"/>
      <c r="K172" s="106"/>
      <c r="L172" s="139"/>
      <c r="O172" s="139"/>
      <c r="Q172" s="139"/>
    </row>
    <row r="173" spans="2:17">
      <c r="B173" s="139"/>
      <c r="D173" s="139"/>
      <c r="E173" s="139"/>
      <c r="G173" s="139"/>
      <c r="J173" s="139"/>
      <c r="K173" s="106"/>
      <c r="L173" s="139"/>
      <c r="O173" s="139"/>
      <c r="Q173" s="139"/>
    </row>
    <row r="174" spans="2:17">
      <c r="B174" s="139"/>
      <c r="D174" s="139"/>
      <c r="E174" s="139"/>
      <c r="G174" s="139"/>
      <c r="J174" s="139"/>
      <c r="K174" s="106"/>
      <c r="L174" s="139"/>
      <c r="O174" s="139"/>
      <c r="Q174" s="139"/>
    </row>
    <row r="175" spans="2:17">
      <c r="B175" s="139"/>
      <c r="D175" s="139"/>
      <c r="E175" s="139"/>
      <c r="G175" s="139"/>
      <c r="J175" s="139"/>
      <c r="K175" s="106"/>
      <c r="L175" s="139"/>
      <c r="O175" s="139"/>
      <c r="Q175" s="139"/>
    </row>
    <row r="176" spans="2:17">
      <c r="B176" s="139"/>
      <c r="D176" s="139"/>
      <c r="E176" s="139"/>
      <c r="G176" s="139"/>
      <c r="J176" s="139"/>
      <c r="K176" s="106"/>
      <c r="L176" s="139"/>
      <c r="O176" s="139"/>
      <c r="Q176" s="139"/>
    </row>
    <row r="177" spans="2:17">
      <c r="B177" s="139"/>
      <c r="D177" s="139"/>
      <c r="E177" s="139"/>
      <c r="G177" s="139"/>
      <c r="J177" s="139"/>
      <c r="K177" s="106"/>
      <c r="L177" s="139"/>
      <c r="O177" s="139"/>
      <c r="Q177" s="139"/>
    </row>
    <row r="178" spans="2:17">
      <c r="B178" s="139"/>
      <c r="D178" s="139"/>
      <c r="E178" s="139"/>
      <c r="G178" s="139"/>
      <c r="J178" s="139"/>
      <c r="K178" s="106"/>
      <c r="L178" s="139"/>
      <c r="O178" s="139"/>
      <c r="Q178" s="139"/>
    </row>
    <row r="179" spans="2:17">
      <c r="B179" s="139"/>
      <c r="D179" s="139"/>
      <c r="E179" s="139"/>
      <c r="G179" s="139"/>
      <c r="J179" s="139"/>
      <c r="K179" s="106"/>
      <c r="L179" s="139"/>
      <c r="O179" s="139"/>
      <c r="Q179" s="139"/>
    </row>
    <row r="180" spans="2:17">
      <c r="B180" s="139"/>
      <c r="D180" s="139"/>
      <c r="E180" s="139"/>
      <c r="G180" s="139"/>
      <c r="J180" s="139"/>
      <c r="K180" s="106"/>
      <c r="L180" s="139"/>
      <c r="O180" s="139"/>
      <c r="Q180" s="139"/>
    </row>
    <row r="181" spans="2:17">
      <c r="B181" s="139"/>
      <c r="D181" s="139"/>
      <c r="E181" s="139"/>
      <c r="G181" s="139"/>
      <c r="J181" s="139"/>
      <c r="K181" s="106"/>
      <c r="L181" s="139"/>
      <c r="O181" s="139"/>
      <c r="Q181" s="139"/>
    </row>
    <row r="182" spans="2:17">
      <c r="B182" s="139"/>
      <c r="D182" s="139"/>
      <c r="E182" s="139"/>
      <c r="G182" s="139"/>
      <c r="J182" s="139"/>
      <c r="K182" s="106"/>
      <c r="L182" s="139"/>
      <c r="O182" s="139"/>
      <c r="Q182" s="139"/>
    </row>
    <row r="183" spans="2:17">
      <c r="B183" s="139"/>
      <c r="D183" s="139"/>
      <c r="E183" s="139"/>
      <c r="G183" s="139"/>
      <c r="J183" s="139"/>
      <c r="K183" s="106"/>
      <c r="L183" s="139"/>
      <c r="O183" s="139"/>
      <c r="Q183" s="139"/>
    </row>
    <row r="184" spans="2:17">
      <c r="B184" s="139"/>
      <c r="D184" s="139"/>
      <c r="E184" s="139"/>
      <c r="G184" s="139"/>
      <c r="J184" s="139"/>
      <c r="K184" s="106"/>
      <c r="L184" s="139"/>
      <c r="O184" s="139"/>
      <c r="Q184" s="139"/>
    </row>
    <row r="185" spans="2:17">
      <c r="B185" s="139"/>
      <c r="D185" s="139"/>
      <c r="E185" s="139"/>
      <c r="G185" s="139"/>
      <c r="J185" s="139"/>
      <c r="K185" s="106"/>
      <c r="L185" s="139"/>
      <c r="O185" s="139"/>
      <c r="Q185" s="139"/>
    </row>
    <row r="186" spans="2:17">
      <c r="B186" s="139"/>
      <c r="D186" s="139"/>
      <c r="E186" s="139"/>
      <c r="G186" s="139"/>
      <c r="J186" s="139"/>
      <c r="K186" s="106"/>
      <c r="L186" s="139"/>
      <c r="O186" s="139"/>
      <c r="Q186" s="139"/>
    </row>
    <row r="187" spans="2:17">
      <c r="B187" s="139"/>
      <c r="D187" s="139"/>
      <c r="E187" s="139"/>
      <c r="G187" s="139"/>
      <c r="J187" s="139"/>
      <c r="K187" s="106"/>
      <c r="L187" s="139"/>
      <c r="O187" s="139"/>
      <c r="Q187" s="139"/>
    </row>
    <row r="188" spans="2:17">
      <c r="B188" s="139"/>
      <c r="D188" s="139"/>
      <c r="E188" s="139"/>
      <c r="G188" s="139"/>
      <c r="J188" s="139"/>
      <c r="K188" s="106"/>
      <c r="L188" s="139"/>
      <c r="O188" s="139"/>
      <c r="Q188" s="139"/>
    </row>
    <row r="189" spans="2:17">
      <c r="B189" s="139"/>
      <c r="D189" s="139"/>
      <c r="E189" s="139"/>
      <c r="G189" s="139"/>
      <c r="J189" s="139"/>
      <c r="K189" s="106"/>
      <c r="L189" s="139"/>
      <c r="O189" s="139"/>
      <c r="Q189" s="139"/>
    </row>
    <row r="190" spans="2:17">
      <c r="B190" s="139"/>
      <c r="D190" s="139"/>
      <c r="E190" s="139"/>
      <c r="G190" s="139"/>
      <c r="J190" s="139"/>
      <c r="K190" s="106"/>
      <c r="L190" s="139"/>
      <c r="O190" s="139"/>
      <c r="Q190" s="139"/>
    </row>
    <row r="191" spans="2:17">
      <c r="B191" s="139"/>
      <c r="D191" s="139"/>
      <c r="E191" s="139"/>
      <c r="G191" s="139"/>
      <c r="J191" s="139"/>
      <c r="K191" s="106"/>
      <c r="L191" s="139"/>
      <c r="O191" s="139"/>
      <c r="Q191" s="139"/>
    </row>
    <row r="192" spans="2:17">
      <c r="B192" s="139"/>
      <c r="D192" s="139"/>
      <c r="E192" s="139"/>
      <c r="G192" s="139"/>
      <c r="J192" s="139"/>
      <c r="K192" s="106"/>
      <c r="L192" s="139"/>
      <c r="O192" s="139"/>
      <c r="Q192" s="139"/>
    </row>
    <row r="193" spans="2:17">
      <c r="B193" s="139"/>
      <c r="D193" s="139"/>
      <c r="E193" s="139"/>
      <c r="G193" s="139"/>
      <c r="J193" s="139"/>
      <c r="K193" s="106"/>
      <c r="L193" s="139"/>
      <c r="O193" s="139"/>
      <c r="Q193" s="139"/>
    </row>
    <row r="194" spans="2:17">
      <c r="B194" s="139"/>
      <c r="D194" s="139"/>
      <c r="E194" s="139"/>
      <c r="G194" s="139"/>
      <c r="J194" s="139"/>
      <c r="K194" s="106"/>
      <c r="L194" s="139"/>
      <c r="O194" s="139"/>
      <c r="Q194" s="139"/>
    </row>
    <row r="195" spans="2:17">
      <c r="B195" s="139"/>
      <c r="D195" s="139"/>
      <c r="E195" s="139"/>
      <c r="G195" s="139"/>
      <c r="J195" s="139"/>
      <c r="K195" s="106"/>
      <c r="L195" s="139"/>
      <c r="O195" s="139"/>
      <c r="Q195" s="139"/>
    </row>
    <row r="196" spans="2:17">
      <c r="B196" s="139"/>
      <c r="D196" s="139"/>
      <c r="E196" s="139"/>
      <c r="G196" s="139"/>
      <c r="J196" s="139"/>
      <c r="K196" s="106"/>
      <c r="L196" s="139"/>
      <c r="O196" s="139"/>
      <c r="Q196" s="139"/>
    </row>
    <row r="197" spans="2:17">
      <c r="B197" s="139"/>
      <c r="D197" s="139"/>
      <c r="E197" s="139"/>
      <c r="G197" s="139"/>
      <c r="J197" s="139"/>
      <c r="K197" s="106"/>
      <c r="L197" s="139"/>
      <c r="O197" s="139"/>
      <c r="Q197" s="139"/>
    </row>
    <row r="198" spans="2:17">
      <c r="B198" s="139"/>
      <c r="D198" s="139"/>
      <c r="E198" s="139"/>
      <c r="G198" s="139"/>
      <c r="J198" s="139"/>
      <c r="K198" s="106"/>
      <c r="L198" s="139"/>
      <c r="O198" s="139"/>
      <c r="Q198" s="139"/>
    </row>
    <row r="199" spans="2:17">
      <c r="B199" s="139"/>
      <c r="D199" s="139"/>
      <c r="E199" s="139"/>
      <c r="G199" s="139"/>
      <c r="J199" s="139"/>
      <c r="K199" s="106"/>
      <c r="L199" s="139"/>
      <c r="O199" s="139"/>
      <c r="Q199" s="139"/>
    </row>
    <row r="200" spans="2:17">
      <c r="B200" s="139"/>
      <c r="D200" s="139"/>
      <c r="E200" s="139"/>
      <c r="G200" s="139"/>
      <c r="J200" s="139"/>
      <c r="K200" s="106"/>
      <c r="L200" s="139"/>
      <c r="O200" s="139"/>
      <c r="Q200" s="139"/>
    </row>
    <row r="201" spans="2:17">
      <c r="B201" s="139"/>
      <c r="D201" s="139"/>
      <c r="E201" s="139"/>
      <c r="G201" s="139"/>
      <c r="J201" s="139"/>
      <c r="K201" s="106"/>
      <c r="L201" s="139"/>
      <c r="O201" s="139"/>
      <c r="Q201" s="139"/>
    </row>
    <row r="202" spans="2:17">
      <c r="B202" s="139"/>
      <c r="D202" s="139"/>
      <c r="E202" s="139"/>
      <c r="G202" s="139"/>
      <c r="J202" s="139"/>
      <c r="K202" s="106"/>
      <c r="L202" s="139"/>
      <c r="O202" s="139"/>
      <c r="Q202" s="139"/>
    </row>
    <row r="203" spans="2:17">
      <c r="B203" s="139"/>
      <c r="D203" s="139"/>
      <c r="E203" s="139"/>
      <c r="G203" s="139"/>
      <c r="J203" s="139"/>
      <c r="K203" s="106"/>
      <c r="L203" s="139"/>
      <c r="O203" s="139"/>
      <c r="Q203" s="139"/>
    </row>
    <row r="204" spans="2:17">
      <c r="B204" s="139"/>
      <c r="D204" s="139"/>
      <c r="E204" s="139"/>
      <c r="G204" s="139"/>
      <c r="J204" s="139"/>
      <c r="K204" s="106"/>
      <c r="L204" s="139"/>
      <c r="O204" s="139"/>
      <c r="Q204" s="139"/>
    </row>
    <row r="205" spans="2:17">
      <c r="B205" s="139"/>
      <c r="D205" s="139"/>
      <c r="E205" s="139"/>
      <c r="G205" s="139"/>
      <c r="J205" s="139"/>
      <c r="K205" s="106"/>
      <c r="L205" s="139"/>
      <c r="O205" s="139"/>
      <c r="Q205" s="139"/>
    </row>
    <row r="206" spans="2:17">
      <c r="B206" s="139"/>
      <c r="D206" s="139"/>
      <c r="E206" s="139"/>
      <c r="G206" s="139"/>
      <c r="J206" s="139"/>
      <c r="K206" s="106"/>
      <c r="L206" s="139"/>
      <c r="O206" s="139"/>
      <c r="Q206" s="139"/>
    </row>
    <row r="207" spans="2:17">
      <c r="B207" s="139"/>
      <c r="D207" s="139"/>
      <c r="E207" s="139"/>
      <c r="G207" s="139"/>
      <c r="J207" s="139"/>
      <c r="K207" s="106"/>
      <c r="L207" s="139"/>
      <c r="O207" s="139"/>
      <c r="Q207" s="139"/>
    </row>
    <row r="208" spans="2:17">
      <c r="B208" s="139"/>
      <c r="D208" s="139"/>
      <c r="E208" s="139"/>
      <c r="G208" s="139"/>
      <c r="J208" s="139"/>
      <c r="K208" s="106"/>
      <c r="L208" s="139"/>
      <c r="O208" s="139"/>
      <c r="Q208" s="139"/>
    </row>
    <row r="209" spans="2:17">
      <c r="B209" s="139"/>
      <c r="D209" s="139"/>
      <c r="E209" s="139"/>
      <c r="G209" s="139"/>
      <c r="J209" s="139"/>
      <c r="K209" s="106"/>
      <c r="L209" s="139"/>
      <c r="O209" s="139"/>
      <c r="Q209" s="139"/>
    </row>
    <row r="210" spans="2:17">
      <c r="B210" s="139"/>
      <c r="D210" s="139"/>
      <c r="E210" s="139"/>
      <c r="G210" s="139"/>
      <c r="J210" s="139"/>
      <c r="K210" s="106"/>
      <c r="L210" s="139"/>
      <c r="O210" s="139"/>
      <c r="Q210" s="139"/>
    </row>
    <row r="211" spans="2:17">
      <c r="B211" s="139"/>
      <c r="D211" s="139"/>
      <c r="E211" s="139"/>
      <c r="G211" s="139"/>
      <c r="J211" s="139"/>
      <c r="K211" s="106"/>
      <c r="L211" s="139"/>
      <c r="O211" s="139"/>
      <c r="Q211" s="139"/>
    </row>
    <row r="212" spans="2:17">
      <c r="B212" s="139"/>
      <c r="D212" s="139"/>
      <c r="E212" s="139"/>
      <c r="G212" s="139"/>
      <c r="J212" s="139"/>
      <c r="K212" s="106"/>
      <c r="L212" s="139"/>
      <c r="O212" s="139"/>
      <c r="Q212" s="139"/>
    </row>
    <row r="213" spans="2:17">
      <c r="B213" s="139"/>
      <c r="D213" s="139"/>
      <c r="E213" s="139"/>
      <c r="G213" s="139"/>
      <c r="J213" s="139"/>
      <c r="K213" s="106"/>
      <c r="L213" s="139"/>
      <c r="O213" s="139"/>
      <c r="Q213" s="139"/>
    </row>
    <row r="214" spans="2:17">
      <c r="B214" s="139"/>
      <c r="D214" s="139"/>
      <c r="E214" s="139"/>
      <c r="G214" s="139"/>
      <c r="J214" s="139"/>
      <c r="K214" s="106"/>
      <c r="L214" s="139"/>
      <c r="O214" s="139"/>
      <c r="Q214" s="139"/>
    </row>
    <row r="215" spans="2:17">
      <c r="B215" s="139"/>
      <c r="D215" s="139"/>
      <c r="E215" s="139"/>
      <c r="G215" s="139"/>
      <c r="J215" s="139"/>
      <c r="K215" s="106"/>
      <c r="L215" s="139"/>
      <c r="O215" s="139"/>
      <c r="Q215" s="139"/>
    </row>
    <row r="216" spans="2:17">
      <c r="B216" s="139"/>
      <c r="D216" s="139"/>
      <c r="E216" s="139"/>
      <c r="G216" s="139"/>
      <c r="J216" s="139"/>
      <c r="K216" s="106"/>
      <c r="L216" s="139"/>
      <c r="O216" s="139"/>
      <c r="Q216" s="139"/>
    </row>
    <row r="217" spans="2:17">
      <c r="B217" s="139"/>
      <c r="D217" s="139"/>
      <c r="E217" s="139"/>
      <c r="G217" s="139"/>
      <c r="J217" s="139"/>
      <c r="K217" s="106"/>
      <c r="L217" s="139"/>
      <c r="O217" s="139"/>
      <c r="Q217" s="139"/>
    </row>
    <row r="218" spans="2:17">
      <c r="B218" s="139"/>
      <c r="D218" s="139"/>
      <c r="E218" s="139"/>
      <c r="G218" s="139"/>
      <c r="J218" s="139"/>
      <c r="K218" s="106"/>
      <c r="L218" s="139"/>
      <c r="O218" s="139"/>
      <c r="Q218" s="139"/>
    </row>
    <row r="219" spans="2:17">
      <c r="B219" s="139"/>
      <c r="D219" s="139"/>
      <c r="E219" s="139"/>
      <c r="G219" s="139"/>
      <c r="J219" s="139"/>
      <c r="K219" s="106"/>
      <c r="L219" s="139"/>
      <c r="O219" s="139"/>
      <c r="Q219" s="139"/>
    </row>
    <row r="220" spans="2:17">
      <c r="B220" s="139"/>
      <c r="D220" s="139"/>
      <c r="E220" s="139"/>
      <c r="G220" s="139"/>
      <c r="J220" s="139"/>
      <c r="K220" s="106"/>
      <c r="L220" s="139"/>
      <c r="O220" s="139"/>
      <c r="Q220" s="139"/>
    </row>
    <row r="221" spans="2:17">
      <c r="B221" s="139"/>
      <c r="D221" s="139"/>
      <c r="E221" s="139"/>
      <c r="G221" s="139"/>
      <c r="J221" s="139"/>
      <c r="K221" s="106"/>
      <c r="L221" s="139"/>
      <c r="O221" s="139"/>
      <c r="Q221" s="139"/>
    </row>
    <row r="222" spans="2:17">
      <c r="B222" s="139"/>
      <c r="D222" s="139"/>
      <c r="E222" s="139"/>
      <c r="G222" s="139"/>
      <c r="J222" s="139"/>
      <c r="K222" s="106"/>
      <c r="L222" s="139"/>
      <c r="O222" s="139"/>
      <c r="Q222" s="139"/>
    </row>
    <row r="223" spans="2:17">
      <c r="B223" s="139"/>
      <c r="D223" s="139"/>
      <c r="E223" s="139"/>
      <c r="G223" s="139"/>
      <c r="J223" s="139"/>
      <c r="K223" s="106"/>
      <c r="L223" s="139"/>
      <c r="O223" s="139"/>
      <c r="Q223" s="139"/>
    </row>
    <row r="224" spans="2:17">
      <c r="B224" s="139"/>
      <c r="D224" s="139"/>
      <c r="E224" s="139"/>
      <c r="G224" s="139"/>
      <c r="J224" s="139"/>
      <c r="K224" s="106"/>
      <c r="L224" s="139"/>
      <c r="O224" s="139"/>
      <c r="Q224" s="139"/>
    </row>
    <row r="225" spans="2:17">
      <c r="B225" s="139"/>
      <c r="D225" s="139"/>
      <c r="E225" s="139"/>
      <c r="G225" s="139"/>
      <c r="J225" s="139"/>
      <c r="K225" s="106"/>
      <c r="L225" s="139"/>
      <c r="O225" s="139"/>
      <c r="Q225" s="139"/>
    </row>
    <row r="226" spans="2:17">
      <c r="B226" s="139"/>
      <c r="D226" s="139"/>
      <c r="E226" s="139"/>
      <c r="G226" s="139"/>
      <c r="J226" s="139"/>
      <c r="K226" s="106"/>
      <c r="L226" s="139"/>
      <c r="O226" s="139"/>
      <c r="Q226" s="139"/>
    </row>
    <row r="227" spans="2:17">
      <c r="B227" s="139"/>
      <c r="D227" s="139"/>
      <c r="E227" s="139"/>
      <c r="G227" s="139"/>
      <c r="J227" s="139"/>
      <c r="K227" s="106"/>
      <c r="L227" s="139"/>
      <c r="O227" s="139"/>
      <c r="Q227" s="139"/>
    </row>
    <row r="228" spans="2:17">
      <c r="B228" s="139"/>
      <c r="D228" s="139"/>
      <c r="E228" s="139"/>
      <c r="G228" s="139"/>
      <c r="J228" s="139"/>
      <c r="K228" s="106"/>
      <c r="L228" s="139"/>
      <c r="O228" s="139"/>
      <c r="Q228" s="139"/>
    </row>
    <row r="229" spans="2:17">
      <c r="B229" s="139"/>
      <c r="D229" s="139"/>
      <c r="E229" s="139"/>
      <c r="G229" s="139"/>
      <c r="J229" s="139"/>
      <c r="K229" s="106"/>
      <c r="L229" s="139"/>
      <c r="O229" s="139"/>
      <c r="Q229" s="139"/>
    </row>
    <row r="230" spans="2:17">
      <c r="B230" s="139"/>
      <c r="D230" s="139"/>
      <c r="E230" s="139"/>
      <c r="G230" s="139"/>
      <c r="J230" s="139"/>
      <c r="K230" s="106"/>
      <c r="L230" s="139"/>
      <c r="O230" s="139"/>
      <c r="Q230" s="139"/>
    </row>
    <row r="231" spans="2:17">
      <c r="B231" s="139"/>
      <c r="D231" s="139"/>
      <c r="E231" s="139"/>
      <c r="G231" s="139"/>
      <c r="J231" s="139"/>
      <c r="K231" s="106"/>
      <c r="L231" s="139"/>
      <c r="O231" s="139"/>
      <c r="Q231" s="139"/>
    </row>
    <row r="232" spans="2:17">
      <c r="B232" s="139"/>
      <c r="D232" s="139"/>
      <c r="E232" s="139"/>
      <c r="G232" s="139"/>
      <c r="J232" s="139"/>
      <c r="K232" s="106"/>
      <c r="L232" s="139"/>
      <c r="O232" s="139"/>
      <c r="Q232" s="139"/>
    </row>
    <row r="233" spans="2:17">
      <c r="B233" s="139"/>
      <c r="D233" s="139"/>
      <c r="E233" s="139"/>
      <c r="G233" s="139"/>
      <c r="J233" s="139"/>
      <c r="K233" s="106"/>
      <c r="L233" s="139"/>
      <c r="O233" s="139"/>
      <c r="Q233" s="139"/>
    </row>
    <row r="234" spans="2:17">
      <c r="B234" s="139"/>
      <c r="D234" s="139"/>
      <c r="E234" s="139"/>
      <c r="G234" s="139"/>
      <c r="J234" s="139"/>
      <c r="K234" s="106"/>
      <c r="L234" s="139"/>
      <c r="O234" s="139"/>
      <c r="Q234" s="139"/>
    </row>
    <row r="235" spans="2:17">
      <c r="B235" s="139"/>
      <c r="D235" s="139"/>
      <c r="E235" s="139"/>
      <c r="G235" s="139"/>
      <c r="J235" s="139"/>
      <c r="K235" s="106"/>
      <c r="L235" s="139"/>
      <c r="O235" s="139"/>
      <c r="Q235" s="139"/>
    </row>
    <row r="236" spans="2:17">
      <c r="B236" s="139"/>
      <c r="D236" s="139"/>
      <c r="E236" s="139"/>
      <c r="G236" s="139"/>
      <c r="J236" s="139"/>
      <c r="K236" s="106"/>
      <c r="L236" s="139"/>
      <c r="O236" s="139"/>
      <c r="Q236" s="139"/>
    </row>
    <row r="237" spans="2:17">
      <c r="B237" s="139"/>
      <c r="D237" s="139"/>
      <c r="E237" s="139"/>
      <c r="G237" s="139"/>
      <c r="J237" s="139"/>
      <c r="K237" s="106"/>
      <c r="L237" s="139"/>
      <c r="O237" s="139"/>
      <c r="Q237" s="139"/>
    </row>
    <row r="238" spans="2:17">
      <c r="B238" s="139"/>
      <c r="D238" s="139"/>
      <c r="E238" s="139"/>
      <c r="G238" s="139"/>
      <c r="J238" s="139"/>
      <c r="K238" s="106"/>
      <c r="L238" s="139"/>
      <c r="O238" s="139"/>
      <c r="Q238" s="139"/>
    </row>
    <row r="239" spans="2:17">
      <c r="B239" s="139"/>
      <c r="D239" s="139"/>
      <c r="E239" s="139"/>
      <c r="G239" s="139"/>
      <c r="J239" s="139"/>
      <c r="K239" s="106"/>
      <c r="L239" s="139"/>
      <c r="O239" s="139"/>
      <c r="Q239" s="139"/>
    </row>
    <row r="240" spans="2:17">
      <c r="B240" s="139"/>
      <c r="D240" s="139"/>
      <c r="E240" s="139"/>
      <c r="G240" s="139"/>
      <c r="J240" s="139"/>
      <c r="K240" s="106"/>
      <c r="L240" s="139"/>
      <c r="O240" s="139"/>
      <c r="Q240" s="139"/>
    </row>
    <row r="241" spans="2:17">
      <c r="B241" s="139"/>
      <c r="D241" s="139"/>
      <c r="E241" s="139"/>
      <c r="G241" s="139"/>
      <c r="J241" s="139"/>
      <c r="K241" s="106"/>
      <c r="L241" s="139"/>
      <c r="O241" s="139"/>
      <c r="Q241" s="139"/>
    </row>
    <row r="242" spans="2:17">
      <c r="B242" s="139"/>
      <c r="D242" s="139"/>
      <c r="E242" s="139"/>
      <c r="G242" s="139"/>
      <c r="J242" s="139"/>
      <c r="K242" s="106"/>
      <c r="L242" s="139"/>
      <c r="O242" s="139"/>
      <c r="Q242" s="139"/>
    </row>
    <row r="243" spans="2:17">
      <c r="B243" s="139"/>
      <c r="D243" s="139"/>
      <c r="E243" s="139"/>
      <c r="G243" s="139"/>
      <c r="J243" s="139"/>
      <c r="K243" s="106"/>
      <c r="L243" s="139"/>
      <c r="O243" s="139"/>
      <c r="Q243" s="139"/>
    </row>
    <row r="244" spans="2:17">
      <c r="B244" s="139"/>
      <c r="D244" s="139"/>
      <c r="E244" s="139"/>
      <c r="G244" s="139"/>
      <c r="J244" s="139"/>
      <c r="K244" s="106"/>
      <c r="L244" s="139"/>
      <c r="O244" s="139"/>
      <c r="Q244" s="139"/>
    </row>
    <row r="245" spans="2:17">
      <c r="B245" s="139"/>
      <c r="D245" s="139"/>
      <c r="E245" s="139"/>
      <c r="G245" s="139"/>
      <c r="J245" s="139"/>
      <c r="K245" s="106"/>
      <c r="L245" s="139"/>
      <c r="O245" s="139"/>
      <c r="Q245" s="139"/>
    </row>
    <row r="246" spans="2:17">
      <c r="B246" s="139"/>
      <c r="D246" s="139"/>
      <c r="E246" s="139"/>
      <c r="G246" s="139"/>
      <c r="J246" s="139"/>
      <c r="K246" s="106"/>
      <c r="L246" s="139"/>
      <c r="O246" s="139"/>
      <c r="Q246" s="139"/>
    </row>
    <row r="247" spans="2:17">
      <c r="B247" s="139"/>
      <c r="D247" s="139"/>
      <c r="E247" s="139"/>
      <c r="G247" s="139"/>
      <c r="J247" s="139"/>
      <c r="K247" s="106"/>
      <c r="L247" s="139"/>
      <c r="O247" s="139"/>
      <c r="Q247" s="139"/>
    </row>
    <row r="248" spans="2:17">
      <c r="B248" s="139"/>
      <c r="D248" s="139"/>
      <c r="E248" s="139"/>
      <c r="G248" s="139"/>
      <c r="J248" s="139"/>
      <c r="K248" s="106"/>
      <c r="L248" s="139"/>
      <c r="O248" s="139"/>
      <c r="Q248" s="139"/>
    </row>
    <row r="249" spans="2:17">
      <c r="B249" s="139"/>
      <c r="D249" s="139"/>
      <c r="E249" s="139"/>
      <c r="G249" s="139"/>
      <c r="J249" s="139"/>
      <c r="K249" s="106"/>
      <c r="L249" s="139"/>
      <c r="O249" s="139"/>
      <c r="Q249" s="139"/>
    </row>
    <row r="250" spans="2:17">
      <c r="B250" s="139"/>
      <c r="D250" s="139"/>
      <c r="E250" s="139"/>
      <c r="G250" s="139"/>
      <c r="J250" s="139"/>
      <c r="K250" s="106"/>
      <c r="L250" s="139"/>
      <c r="O250" s="139"/>
      <c r="Q250" s="139"/>
    </row>
    <row r="251" spans="2:17">
      <c r="B251" s="139"/>
      <c r="D251" s="139"/>
      <c r="E251" s="139"/>
      <c r="G251" s="139"/>
      <c r="J251" s="139"/>
      <c r="K251" s="106"/>
      <c r="L251" s="139"/>
      <c r="O251" s="139"/>
      <c r="Q251" s="139"/>
    </row>
    <row r="252" spans="2:17">
      <c r="B252" s="139"/>
      <c r="D252" s="139"/>
      <c r="E252" s="139"/>
      <c r="G252" s="139"/>
      <c r="J252" s="139"/>
      <c r="K252" s="106"/>
      <c r="L252" s="139"/>
      <c r="O252" s="139"/>
      <c r="Q252" s="139"/>
    </row>
    <row r="253" spans="2:17">
      <c r="B253" s="139"/>
      <c r="D253" s="139"/>
      <c r="E253" s="139"/>
      <c r="G253" s="139"/>
      <c r="J253" s="139"/>
      <c r="K253" s="106"/>
      <c r="L253" s="139"/>
      <c r="O253" s="139"/>
      <c r="Q253" s="139"/>
    </row>
    <row r="254" spans="2:17">
      <c r="B254" s="139"/>
      <c r="D254" s="139"/>
      <c r="E254" s="139"/>
      <c r="G254" s="139"/>
      <c r="J254" s="139"/>
      <c r="K254" s="106"/>
      <c r="L254" s="139"/>
      <c r="O254" s="139"/>
      <c r="Q254" s="139"/>
    </row>
    <row r="255" spans="2:17">
      <c r="B255" s="139"/>
      <c r="D255" s="139"/>
      <c r="E255" s="139"/>
      <c r="G255" s="139"/>
      <c r="J255" s="139"/>
      <c r="K255" s="106"/>
      <c r="L255" s="139"/>
      <c r="O255" s="139"/>
      <c r="Q255" s="139"/>
    </row>
    <row r="256" spans="2:17">
      <c r="B256" s="139"/>
      <c r="D256" s="139"/>
      <c r="E256" s="139"/>
      <c r="G256" s="139"/>
      <c r="J256" s="139"/>
      <c r="K256" s="106"/>
      <c r="L256" s="139"/>
      <c r="O256" s="139"/>
      <c r="Q256" s="139"/>
    </row>
    <row r="257" spans="2:17">
      <c r="B257" s="139"/>
      <c r="D257" s="139"/>
      <c r="E257" s="139"/>
      <c r="G257" s="139"/>
      <c r="J257" s="139"/>
      <c r="K257" s="106"/>
      <c r="L257" s="139"/>
      <c r="O257" s="139"/>
      <c r="Q257" s="139"/>
    </row>
    <row r="258" spans="2:17">
      <c r="B258" s="139"/>
      <c r="D258" s="139"/>
      <c r="E258" s="139"/>
      <c r="G258" s="139"/>
      <c r="J258" s="139"/>
      <c r="K258" s="106"/>
      <c r="L258" s="139"/>
      <c r="O258" s="139"/>
      <c r="Q258" s="139"/>
    </row>
    <row r="259" spans="2:17">
      <c r="B259" s="139"/>
      <c r="D259" s="139"/>
      <c r="E259" s="139"/>
      <c r="G259" s="139"/>
      <c r="J259" s="139"/>
      <c r="K259" s="106"/>
      <c r="L259" s="139"/>
      <c r="O259" s="139"/>
      <c r="Q259" s="139"/>
    </row>
    <row r="260" spans="2:17">
      <c r="B260" s="139"/>
      <c r="D260" s="139"/>
      <c r="E260" s="139"/>
      <c r="G260" s="139"/>
      <c r="J260" s="139"/>
      <c r="K260" s="106"/>
      <c r="L260" s="139"/>
      <c r="O260" s="139"/>
      <c r="Q260" s="139"/>
    </row>
    <row r="261" spans="2:17">
      <c r="B261" s="139"/>
      <c r="D261" s="139"/>
      <c r="E261" s="139"/>
      <c r="G261" s="139"/>
      <c r="J261" s="139"/>
      <c r="K261" s="106"/>
      <c r="L261" s="139"/>
      <c r="O261" s="139"/>
      <c r="Q261" s="139"/>
    </row>
    <row r="262" spans="2:17">
      <c r="B262" s="139"/>
      <c r="D262" s="139"/>
      <c r="E262" s="139"/>
      <c r="G262" s="139"/>
      <c r="J262" s="139"/>
      <c r="K262" s="106"/>
      <c r="L262" s="139"/>
      <c r="O262" s="139"/>
      <c r="Q262" s="139"/>
    </row>
    <row r="263" spans="2:17">
      <c r="B263" s="139"/>
      <c r="D263" s="139"/>
      <c r="E263" s="139"/>
      <c r="G263" s="139"/>
      <c r="J263" s="139"/>
      <c r="K263" s="106"/>
      <c r="L263" s="139"/>
      <c r="O263" s="139"/>
      <c r="Q263" s="139"/>
    </row>
    <row r="264" spans="2:17">
      <c r="B264" s="139"/>
      <c r="D264" s="139"/>
      <c r="E264" s="139"/>
      <c r="G264" s="139"/>
      <c r="J264" s="139"/>
      <c r="K264" s="106"/>
      <c r="L264" s="139"/>
      <c r="O264" s="139"/>
      <c r="Q264" s="139"/>
    </row>
    <row r="265" spans="2:17">
      <c r="B265" s="139"/>
      <c r="D265" s="139"/>
      <c r="E265" s="139"/>
      <c r="G265" s="139"/>
      <c r="J265" s="139"/>
      <c r="K265" s="106"/>
      <c r="L265" s="139"/>
      <c r="O265" s="139"/>
      <c r="Q265" s="139"/>
    </row>
    <row r="266" spans="2:17">
      <c r="B266" s="139"/>
      <c r="D266" s="139"/>
      <c r="E266" s="139"/>
      <c r="G266" s="139"/>
      <c r="J266" s="139"/>
      <c r="K266" s="106"/>
      <c r="L266" s="139"/>
      <c r="O266" s="139"/>
      <c r="Q266" s="139"/>
    </row>
    <row r="267" spans="2:17">
      <c r="B267" s="139"/>
      <c r="D267" s="139"/>
      <c r="E267" s="139"/>
      <c r="G267" s="139"/>
      <c r="J267" s="139"/>
      <c r="K267" s="106"/>
      <c r="L267" s="139"/>
      <c r="O267" s="139"/>
      <c r="Q267" s="139"/>
    </row>
    <row r="268" spans="2:17">
      <c r="B268" s="139"/>
      <c r="D268" s="139"/>
      <c r="E268" s="139"/>
      <c r="G268" s="139"/>
      <c r="J268" s="139"/>
      <c r="K268" s="106"/>
      <c r="L268" s="139"/>
      <c r="O268" s="139"/>
      <c r="Q268" s="139"/>
    </row>
    <row r="269" spans="2:17">
      <c r="B269" s="139"/>
      <c r="D269" s="139"/>
      <c r="E269" s="139"/>
      <c r="G269" s="139"/>
      <c r="J269" s="139"/>
      <c r="K269" s="106"/>
      <c r="L269" s="139"/>
      <c r="O269" s="139"/>
      <c r="Q269" s="139"/>
    </row>
    <row r="270" spans="2:17">
      <c r="B270" s="139"/>
      <c r="D270" s="139"/>
      <c r="E270" s="139"/>
      <c r="G270" s="139"/>
      <c r="J270" s="139"/>
      <c r="K270" s="106"/>
      <c r="L270" s="139"/>
      <c r="O270" s="139"/>
      <c r="Q270" s="139"/>
    </row>
    <row r="271" spans="2:17">
      <c r="B271" s="139"/>
      <c r="D271" s="139"/>
      <c r="E271" s="139"/>
      <c r="G271" s="139"/>
      <c r="J271" s="139"/>
      <c r="K271" s="106"/>
      <c r="L271" s="139"/>
      <c r="O271" s="139"/>
      <c r="Q271" s="139"/>
    </row>
    <row r="272" spans="2:17">
      <c r="B272" s="139"/>
      <c r="D272" s="139"/>
      <c r="E272" s="139"/>
      <c r="G272" s="139"/>
      <c r="J272" s="139"/>
      <c r="K272" s="106"/>
      <c r="L272" s="139"/>
      <c r="O272" s="139"/>
      <c r="Q272" s="139"/>
    </row>
    <row r="273" spans="2:17">
      <c r="B273" s="139"/>
      <c r="D273" s="139"/>
      <c r="E273" s="139"/>
      <c r="G273" s="139"/>
      <c r="J273" s="139"/>
      <c r="K273" s="106"/>
      <c r="L273" s="139"/>
      <c r="O273" s="139"/>
      <c r="Q273" s="139"/>
    </row>
    <row r="274" spans="2:17">
      <c r="B274" s="139"/>
      <c r="D274" s="139"/>
      <c r="E274" s="139"/>
      <c r="G274" s="139"/>
      <c r="J274" s="139"/>
      <c r="K274" s="106"/>
      <c r="L274" s="139"/>
      <c r="O274" s="139"/>
      <c r="Q274" s="139"/>
    </row>
    <row r="275" spans="2:17">
      <c r="B275" s="139"/>
      <c r="D275" s="139"/>
      <c r="E275" s="139"/>
      <c r="G275" s="139"/>
      <c r="J275" s="139"/>
      <c r="K275" s="106"/>
      <c r="L275" s="139"/>
      <c r="O275" s="139"/>
      <c r="Q275" s="139"/>
    </row>
    <row r="276" spans="2:17">
      <c r="B276" s="139"/>
      <c r="D276" s="139"/>
      <c r="E276" s="139"/>
      <c r="G276" s="139"/>
      <c r="J276" s="139"/>
      <c r="K276" s="106"/>
      <c r="L276" s="139"/>
      <c r="O276" s="139"/>
      <c r="Q276" s="139"/>
    </row>
    <row r="277" spans="2:17">
      <c r="B277" s="139"/>
      <c r="D277" s="139"/>
      <c r="E277" s="139"/>
      <c r="G277" s="139"/>
      <c r="J277" s="139"/>
      <c r="K277" s="106"/>
      <c r="L277" s="139"/>
      <c r="O277" s="139"/>
      <c r="Q277" s="139"/>
    </row>
    <row r="278" spans="2:17">
      <c r="B278" s="139"/>
      <c r="D278" s="139"/>
      <c r="E278" s="139"/>
      <c r="G278" s="139"/>
      <c r="J278" s="139"/>
      <c r="K278" s="106"/>
      <c r="L278" s="139"/>
      <c r="O278" s="139"/>
      <c r="Q278" s="139"/>
    </row>
    <row r="279" spans="2:17">
      <c r="B279" s="139"/>
      <c r="D279" s="139"/>
      <c r="E279" s="139"/>
      <c r="G279" s="139"/>
      <c r="J279" s="139"/>
      <c r="K279" s="106"/>
      <c r="L279" s="139"/>
      <c r="O279" s="139"/>
      <c r="Q279" s="139"/>
    </row>
    <row r="280" spans="2:17">
      <c r="B280" s="139"/>
      <c r="D280" s="139"/>
      <c r="E280" s="139"/>
      <c r="G280" s="139"/>
      <c r="J280" s="139"/>
      <c r="K280" s="106"/>
      <c r="L280" s="139"/>
      <c r="O280" s="139"/>
      <c r="Q280" s="139"/>
    </row>
    <row r="281" spans="2:17">
      <c r="B281" s="139"/>
      <c r="D281" s="139"/>
      <c r="E281" s="139"/>
      <c r="G281" s="139"/>
      <c r="J281" s="139"/>
      <c r="K281" s="106"/>
      <c r="L281" s="139"/>
      <c r="O281" s="139"/>
      <c r="Q281" s="139"/>
    </row>
    <row r="282" spans="2:17">
      <c r="B282" s="139"/>
      <c r="D282" s="139"/>
      <c r="E282" s="139"/>
      <c r="G282" s="139"/>
      <c r="J282" s="139"/>
      <c r="K282" s="106"/>
      <c r="L282" s="139"/>
      <c r="O282" s="139"/>
      <c r="Q282" s="139"/>
    </row>
    <row r="283" spans="2:17">
      <c r="B283" s="139"/>
      <c r="D283" s="139"/>
      <c r="E283" s="139"/>
      <c r="G283" s="139"/>
      <c r="J283" s="139"/>
      <c r="K283" s="106"/>
      <c r="L283" s="139"/>
      <c r="O283" s="139"/>
      <c r="Q283" s="139"/>
    </row>
    <row r="284" spans="2:17">
      <c r="B284" s="139"/>
      <c r="D284" s="139"/>
      <c r="E284" s="139"/>
      <c r="G284" s="139"/>
      <c r="J284" s="139"/>
      <c r="K284" s="106"/>
      <c r="L284" s="139"/>
      <c r="O284" s="139"/>
      <c r="Q284" s="139"/>
    </row>
    <row r="285" spans="2:17">
      <c r="B285" s="139"/>
      <c r="D285" s="139"/>
      <c r="E285" s="139"/>
      <c r="G285" s="139"/>
      <c r="J285" s="139"/>
      <c r="K285" s="106"/>
      <c r="L285" s="139"/>
      <c r="O285" s="139"/>
      <c r="Q285" s="139"/>
    </row>
    <row r="286" spans="2:17">
      <c r="B286" s="139"/>
      <c r="D286" s="139"/>
      <c r="E286" s="139"/>
      <c r="G286" s="139"/>
      <c r="J286" s="139"/>
      <c r="K286" s="106"/>
      <c r="L286" s="139"/>
      <c r="O286" s="139"/>
      <c r="Q286" s="139"/>
    </row>
    <row r="287" spans="2:17">
      <c r="B287" s="139"/>
      <c r="D287" s="139"/>
      <c r="E287" s="139"/>
      <c r="G287" s="139"/>
      <c r="J287" s="139"/>
      <c r="K287" s="106"/>
      <c r="L287" s="139"/>
      <c r="O287" s="139"/>
      <c r="Q287" s="139"/>
    </row>
    <row r="288" spans="2:17">
      <c r="B288" s="139"/>
      <c r="D288" s="139"/>
      <c r="E288" s="139"/>
      <c r="G288" s="139"/>
      <c r="J288" s="139"/>
      <c r="K288" s="106"/>
      <c r="L288" s="139"/>
      <c r="O288" s="139"/>
      <c r="Q288" s="139"/>
    </row>
    <row r="289" spans="2:17">
      <c r="B289" s="139"/>
      <c r="D289" s="139"/>
      <c r="E289" s="139"/>
      <c r="G289" s="139"/>
      <c r="J289" s="139"/>
      <c r="K289" s="106"/>
      <c r="L289" s="139"/>
      <c r="O289" s="139"/>
      <c r="Q289" s="139"/>
    </row>
    <row r="290" spans="2:17">
      <c r="B290" s="139"/>
      <c r="D290" s="139"/>
      <c r="E290" s="139"/>
      <c r="G290" s="139"/>
      <c r="J290" s="139"/>
      <c r="K290" s="106"/>
      <c r="L290" s="139"/>
      <c r="O290" s="139"/>
      <c r="Q290" s="139"/>
    </row>
    <row r="291" spans="2:17">
      <c r="B291" s="139"/>
      <c r="D291" s="139"/>
      <c r="E291" s="139"/>
      <c r="G291" s="139"/>
      <c r="J291" s="139"/>
      <c r="K291" s="106"/>
      <c r="L291" s="139"/>
      <c r="O291" s="139"/>
      <c r="Q291" s="139"/>
    </row>
    <row r="292" spans="2:17">
      <c r="B292" s="139"/>
      <c r="D292" s="139"/>
      <c r="E292" s="139"/>
      <c r="G292" s="139"/>
      <c r="J292" s="139"/>
      <c r="K292" s="106"/>
      <c r="L292" s="139"/>
      <c r="O292" s="139"/>
      <c r="Q292" s="139"/>
    </row>
    <row r="293" spans="2:17">
      <c r="B293" s="139"/>
      <c r="D293" s="139"/>
      <c r="E293" s="139"/>
      <c r="G293" s="139"/>
      <c r="J293" s="139"/>
      <c r="K293" s="106"/>
      <c r="L293" s="139"/>
      <c r="O293" s="139"/>
      <c r="Q293" s="139"/>
    </row>
    <row r="294" spans="2:17">
      <c r="B294" s="139"/>
      <c r="D294" s="139"/>
      <c r="E294" s="139"/>
      <c r="G294" s="139"/>
      <c r="J294" s="139"/>
      <c r="K294" s="106"/>
      <c r="L294" s="139"/>
      <c r="O294" s="139"/>
      <c r="Q294" s="139"/>
    </row>
    <row r="295" spans="2:17">
      <c r="B295" s="139"/>
      <c r="D295" s="139"/>
      <c r="E295" s="139"/>
      <c r="G295" s="139"/>
      <c r="J295" s="139"/>
      <c r="K295" s="106"/>
      <c r="L295" s="139"/>
      <c r="O295" s="139"/>
      <c r="Q295" s="139"/>
    </row>
    <row r="296" spans="2:17">
      <c r="B296" s="139"/>
      <c r="D296" s="139"/>
      <c r="E296" s="139"/>
      <c r="G296" s="139"/>
      <c r="J296" s="139"/>
      <c r="K296" s="106"/>
      <c r="L296" s="139"/>
      <c r="O296" s="139"/>
      <c r="Q296" s="139"/>
    </row>
    <row r="297" spans="2:17">
      <c r="B297" s="139"/>
      <c r="D297" s="139"/>
      <c r="E297" s="139"/>
      <c r="G297" s="139"/>
      <c r="J297" s="139"/>
      <c r="K297" s="106"/>
      <c r="L297" s="139"/>
      <c r="O297" s="139"/>
      <c r="Q297" s="139"/>
    </row>
    <row r="298" spans="2:17">
      <c r="B298" s="139"/>
      <c r="D298" s="139"/>
      <c r="E298" s="139"/>
      <c r="G298" s="139"/>
      <c r="J298" s="139"/>
      <c r="K298" s="106"/>
      <c r="L298" s="139"/>
      <c r="O298" s="139"/>
      <c r="Q298" s="139"/>
    </row>
    <row r="299" spans="2:17">
      <c r="B299" s="139"/>
      <c r="D299" s="139"/>
      <c r="E299" s="139"/>
      <c r="G299" s="139"/>
      <c r="J299" s="139"/>
      <c r="K299" s="106"/>
      <c r="L299" s="139"/>
      <c r="O299" s="139"/>
      <c r="Q299" s="139"/>
    </row>
    <row r="300" spans="2:17">
      <c r="B300" s="139"/>
      <c r="D300" s="139"/>
      <c r="E300" s="139"/>
      <c r="G300" s="139"/>
      <c r="J300" s="139"/>
      <c r="K300" s="106"/>
      <c r="L300" s="139"/>
      <c r="O300" s="139"/>
      <c r="Q300" s="139"/>
    </row>
    <row r="301" spans="2:17">
      <c r="B301" s="139"/>
      <c r="D301" s="139"/>
      <c r="E301" s="139"/>
      <c r="G301" s="139"/>
      <c r="J301" s="139"/>
      <c r="K301" s="106"/>
      <c r="L301" s="139"/>
      <c r="O301" s="139"/>
      <c r="Q301" s="139"/>
    </row>
    <row r="302" spans="2:17">
      <c r="B302" s="139"/>
      <c r="D302" s="139"/>
      <c r="E302" s="139"/>
      <c r="G302" s="139"/>
      <c r="J302" s="139"/>
      <c r="K302" s="106"/>
      <c r="L302" s="139"/>
      <c r="O302" s="139"/>
      <c r="Q302" s="139"/>
    </row>
    <row r="303" spans="2:17">
      <c r="B303" s="139"/>
      <c r="D303" s="139"/>
      <c r="E303" s="139"/>
      <c r="G303" s="139"/>
      <c r="J303" s="139"/>
      <c r="K303" s="106"/>
      <c r="L303" s="139"/>
      <c r="O303" s="139"/>
      <c r="Q303" s="139"/>
    </row>
    <row r="304" spans="2:17">
      <c r="B304" s="139"/>
      <c r="D304" s="139"/>
      <c r="E304" s="139"/>
      <c r="G304" s="139"/>
      <c r="J304" s="139"/>
      <c r="K304" s="106"/>
      <c r="L304" s="139"/>
      <c r="O304" s="139"/>
      <c r="Q304" s="139"/>
    </row>
    <row r="305" spans="2:17">
      <c r="B305" s="139"/>
      <c r="D305" s="139"/>
      <c r="E305" s="139"/>
      <c r="G305" s="139"/>
      <c r="J305" s="139"/>
      <c r="K305" s="106"/>
      <c r="L305" s="139"/>
      <c r="O305" s="139"/>
      <c r="Q305" s="139"/>
    </row>
    <row r="306" spans="2:17">
      <c r="B306" s="139"/>
      <c r="D306" s="139"/>
      <c r="E306" s="139"/>
      <c r="G306" s="139"/>
      <c r="J306" s="139"/>
      <c r="K306" s="106"/>
      <c r="L306" s="139"/>
      <c r="O306" s="139"/>
      <c r="Q306" s="139"/>
    </row>
    <row r="307" spans="2:17">
      <c r="B307" s="139"/>
      <c r="D307" s="139"/>
      <c r="E307" s="139"/>
      <c r="G307" s="139"/>
      <c r="J307" s="139"/>
      <c r="K307" s="106"/>
      <c r="L307" s="139"/>
      <c r="O307" s="139"/>
      <c r="Q307" s="139"/>
    </row>
    <row r="308" spans="2:17">
      <c r="B308" s="139"/>
      <c r="D308" s="139"/>
      <c r="E308" s="139"/>
      <c r="G308" s="139"/>
      <c r="J308" s="139"/>
      <c r="K308" s="106"/>
      <c r="L308" s="139"/>
      <c r="O308" s="139"/>
      <c r="Q308" s="139"/>
    </row>
    <row r="309" spans="2:17">
      <c r="B309" s="139"/>
      <c r="D309" s="139"/>
      <c r="E309" s="139"/>
      <c r="G309" s="139"/>
      <c r="J309" s="139"/>
      <c r="K309" s="106"/>
      <c r="L309" s="139"/>
      <c r="O309" s="139"/>
      <c r="Q309" s="139"/>
    </row>
    <row r="310" spans="2:17">
      <c r="B310" s="139"/>
      <c r="D310" s="139"/>
      <c r="E310" s="139"/>
      <c r="G310" s="139"/>
      <c r="J310" s="139"/>
      <c r="K310" s="106"/>
      <c r="L310" s="139"/>
      <c r="O310" s="139"/>
      <c r="Q310" s="139"/>
    </row>
    <row r="311" spans="2:17">
      <c r="B311" s="139"/>
      <c r="D311" s="139"/>
      <c r="E311" s="139"/>
      <c r="G311" s="139"/>
      <c r="J311" s="139"/>
      <c r="K311" s="106"/>
      <c r="L311" s="139"/>
      <c r="O311" s="139"/>
      <c r="Q311" s="139"/>
    </row>
    <row r="312" spans="2:17">
      <c r="B312" s="139"/>
      <c r="D312" s="139"/>
      <c r="E312" s="139"/>
      <c r="G312" s="139"/>
      <c r="J312" s="139"/>
      <c r="K312" s="106"/>
      <c r="L312" s="139"/>
      <c r="O312" s="139"/>
      <c r="Q312" s="139"/>
    </row>
    <row r="313" spans="2:17">
      <c r="B313" s="139"/>
      <c r="D313" s="139"/>
      <c r="E313" s="139"/>
      <c r="G313" s="139"/>
      <c r="J313" s="139"/>
      <c r="K313" s="106"/>
      <c r="L313" s="139"/>
      <c r="O313" s="139"/>
      <c r="Q313" s="139"/>
    </row>
    <row r="314" spans="2:17">
      <c r="B314" s="139"/>
      <c r="D314" s="139"/>
      <c r="E314" s="139"/>
      <c r="G314" s="139"/>
      <c r="J314" s="139"/>
      <c r="K314" s="106"/>
      <c r="L314" s="139"/>
      <c r="O314" s="139"/>
      <c r="Q314" s="139"/>
    </row>
    <row r="315" spans="2:17">
      <c r="B315" s="139"/>
      <c r="D315" s="139"/>
      <c r="E315" s="139"/>
      <c r="G315" s="139"/>
      <c r="J315" s="139"/>
      <c r="K315" s="106"/>
      <c r="L315" s="139"/>
      <c r="O315" s="139"/>
      <c r="Q315" s="139"/>
    </row>
    <row r="316" spans="2:17">
      <c r="B316" s="139"/>
      <c r="D316" s="139"/>
      <c r="E316" s="139"/>
      <c r="G316" s="139"/>
      <c r="J316" s="139"/>
      <c r="K316" s="106"/>
      <c r="L316" s="139"/>
      <c r="O316" s="139"/>
      <c r="Q316" s="139"/>
    </row>
    <row r="317" spans="2:17">
      <c r="B317" s="139"/>
      <c r="D317" s="139"/>
      <c r="E317" s="139"/>
      <c r="G317" s="139"/>
      <c r="J317" s="139"/>
      <c r="K317" s="106"/>
      <c r="L317" s="139"/>
      <c r="O317" s="139"/>
      <c r="Q317" s="139"/>
    </row>
    <row r="318" spans="2:17">
      <c r="B318" s="139"/>
      <c r="D318" s="139"/>
      <c r="E318" s="139"/>
      <c r="G318" s="139"/>
      <c r="J318" s="139"/>
      <c r="K318" s="106"/>
      <c r="L318" s="139"/>
      <c r="O318" s="139"/>
      <c r="Q318" s="139"/>
    </row>
    <row r="319" spans="2:17">
      <c r="B319" s="139"/>
      <c r="D319" s="139"/>
      <c r="E319" s="139"/>
      <c r="G319" s="139"/>
      <c r="J319" s="139"/>
      <c r="K319" s="106"/>
      <c r="L319" s="139"/>
      <c r="O319" s="139"/>
      <c r="Q319" s="139"/>
    </row>
    <row r="320" spans="2:17">
      <c r="B320" s="139"/>
      <c r="D320" s="139"/>
      <c r="E320" s="139"/>
      <c r="G320" s="139"/>
      <c r="J320" s="139"/>
      <c r="K320" s="106"/>
      <c r="O320" s="139"/>
      <c r="Q320" s="139"/>
    </row>
    <row r="321" spans="2:17">
      <c r="B321" s="139"/>
      <c r="D321" s="139"/>
      <c r="E321" s="139"/>
      <c r="G321" s="139"/>
      <c r="J321" s="139"/>
      <c r="K321" s="106"/>
      <c r="O321" s="139"/>
      <c r="Q321" s="139"/>
    </row>
    <row r="322" spans="2:17">
      <c r="B322" s="139"/>
      <c r="D322" s="139"/>
      <c r="E322" s="139"/>
      <c r="G322" s="139"/>
      <c r="J322" s="139"/>
      <c r="K322" s="106"/>
      <c r="O322" s="139"/>
      <c r="Q322" s="139"/>
    </row>
    <row r="323" spans="2:17">
      <c r="B323" s="139"/>
      <c r="D323" s="139"/>
      <c r="E323" s="139"/>
      <c r="G323" s="139"/>
      <c r="J323" s="139"/>
      <c r="K323" s="106"/>
      <c r="O323" s="139"/>
      <c r="Q323" s="139"/>
    </row>
    <row r="324" spans="2:17">
      <c r="B324" s="139"/>
      <c r="D324" s="139"/>
      <c r="E324" s="139"/>
      <c r="G324" s="139"/>
      <c r="J324" s="139"/>
      <c r="K324" s="106"/>
      <c r="O324" s="139"/>
      <c r="Q324" s="139"/>
    </row>
    <row r="325" spans="2:17">
      <c r="B325" s="139"/>
      <c r="D325" s="139"/>
      <c r="E325" s="139"/>
      <c r="G325" s="139"/>
      <c r="J325" s="139"/>
      <c r="K325" s="106"/>
      <c r="O325" s="139"/>
      <c r="Q325" s="139"/>
    </row>
    <row r="326" spans="2:17">
      <c r="B326" s="139"/>
      <c r="D326" s="139"/>
      <c r="E326" s="139"/>
      <c r="G326" s="139"/>
      <c r="J326" s="139"/>
      <c r="K326" s="106"/>
      <c r="O326" s="139"/>
      <c r="Q326" s="139"/>
    </row>
    <row r="327" spans="2:17">
      <c r="B327" s="139"/>
      <c r="D327" s="139"/>
      <c r="E327" s="139"/>
      <c r="G327" s="139"/>
      <c r="J327" s="139"/>
      <c r="K327" s="106"/>
      <c r="O327" s="139"/>
      <c r="Q327" s="139"/>
    </row>
    <row r="328" spans="2:17">
      <c r="B328" s="139"/>
      <c r="D328" s="139"/>
      <c r="E328" s="139"/>
      <c r="G328" s="139"/>
      <c r="J328" s="139"/>
      <c r="K328" s="106"/>
      <c r="O328" s="139"/>
      <c r="Q328" s="139"/>
    </row>
    <row r="329" spans="2:17">
      <c r="B329" s="139"/>
      <c r="D329" s="139"/>
      <c r="E329" s="139"/>
      <c r="G329" s="139"/>
      <c r="J329" s="139"/>
      <c r="K329" s="106"/>
      <c r="O329" s="139"/>
      <c r="Q329" s="139"/>
    </row>
    <row r="330" spans="2:17">
      <c r="B330" s="139"/>
      <c r="D330" s="139"/>
      <c r="E330" s="139"/>
      <c r="G330" s="139"/>
      <c r="J330" s="139"/>
      <c r="K330" s="106"/>
      <c r="O330" s="139"/>
      <c r="Q330" s="139"/>
    </row>
    <row r="331" spans="2:17">
      <c r="B331" s="139"/>
      <c r="D331" s="139"/>
      <c r="E331" s="139"/>
      <c r="G331" s="139"/>
      <c r="J331" s="139"/>
      <c r="K331" s="106"/>
      <c r="O331" s="139"/>
      <c r="Q331" s="139"/>
    </row>
    <row r="332" spans="2:17">
      <c r="B332" s="139"/>
      <c r="D332" s="139"/>
      <c r="E332" s="139"/>
      <c r="G332" s="139"/>
      <c r="J332" s="139"/>
      <c r="K332" s="106"/>
      <c r="O332" s="139"/>
      <c r="Q332" s="139"/>
    </row>
    <row r="333" spans="2:17">
      <c r="B333" s="139"/>
      <c r="D333" s="139"/>
      <c r="E333" s="139"/>
      <c r="G333" s="139"/>
      <c r="J333" s="139"/>
      <c r="L333" s="141" t="str">
        <f>IF(Electives!L345&lt;&gt;"", Electives!L345, " ")</f>
        <v xml:space="preserve"> </v>
      </c>
      <c r="O333" s="139"/>
      <c r="Q333" s="139"/>
    </row>
    <row r="334" spans="2:17">
      <c r="B334" s="139"/>
      <c r="D334" s="139"/>
      <c r="E334" s="139"/>
      <c r="G334" s="139"/>
      <c r="J334" s="139"/>
      <c r="L334" s="141" t="str">
        <f>IF(Electives!L346&lt;&gt;"", Electives!L346, " ")</f>
        <v xml:space="preserve"> </v>
      </c>
      <c r="O334" s="139"/>
      <c r="Q334" s="139"/>
    </row>
    <row r="335" spans="2:17">
      <c r="B335" s="139"/>
      <c r="D335" s="139"/>
      <c r="E335" s="139"/>
      <c r="G335" s="139"/>
    </row>
    <row r="336" spans="2:17">
      <c r="D336" s="139"/>
      <c r="E336" s="139"/>
      <c r="G336" s="139"/>
    </row>
  </sheetData>
  <sheetProtection algorithmName="SHA-512" hashValue="LZu3uenXyvzYbNShm8ZZ/703GHI4dOG92GoIvA8DMUmNcQ6qvp2zSU06yiOGZRlnfatP4oQdLX/ODPoh3LvAgQ==" saltValue="qIbMDBD0xbJdgC7mloggIg==" spinCount="100000" sheet="1" objects="1" scenarios="1" selectLockedCells="1" selectUnlockedCells="1"/>
  <mergeCells count="67">
    <mergeCell ref="D37:D45"/>
    <mergeCell ref="N37:Q37"/>
    <mergeCell ref="D3:G3"/>
    <mergeCell ref="D17:G17"/>
    <mergeCell ref="D9:F9"/>
    <mergeCell ref="D10:D16"/>
    <mergeCell ref="D23:G23"/>
    <mergeCell ref="D24:D28"/>
    <mergeCell ref="I27:K27"/>
    <mergeCell ref="N27:Q27"/>
    <mergeCell ref="N38:N41"/>
    <mergeCell ref="I42:L42"/>
    <mergeCell ref="N42:Q42"/>
    <mergeCell ref="I43:I51"/>
    <mergeCell ref="N43:N49"/>
    <mergeCell ref="N50:Q50"/>
    <mergeCell ref="D1:G2"/>
    <mergeCell ref="D4:D8"/>
    <mergeCell ref="N12:Q12"/>
    <mergeCell ref="I11:K11"/>
    <mergeCell ref="D18:D22"/>
    <mergeCell ref="I18:K18"/>
    <mergeCell ref="N18:Q18"/>
    <mergeCell ref="I12:I17"/>
    <mergeCell ref="S1:V2"/>
    <mergeCell ref="I4:I10"/>
    <mergeCell ref="T4:U4"/>
    <mergeCell ref="T5:U5"/>
    <mergeCell ref="T6:U6"/>
    <mergeCell ref="T7:U7"/>
    <mergeCell ref="T8:U8"/>
    <mergeCell ref="T9:U9"/>
    <mergeCell ref="T10:U10"/>
    <mergeCell ref="N4:N11"/>
    <mergeCell ref="I3:L3"/>
    <mergeCell ref="N3:Q3"/>
    <mergeCell ref="N1:Q2"/>
    <mergeCell ref="I1:L2"/>
    <mergeCell ref="T11:U11"/>
    <mergeCell ref="T12:U12"/>
    <mergeCell ref="N13:N17"/>
    <mergeCell ref="T13:U13"/>
    <mergeCell ref="T14:U14"/>
    <mergeCell ref="T15:U15"/>
    <mergeCell ref="T16:U16"/>
    <mergeCell ref="T17:U17"/>
    <mergeCell ref="T18:U18"/>
    <mergeCell ref="I19:I26"/>
    <mergeCell ref="N19:N26"/>
    <mergeCell ref="T19:U19"/>
    <mergeCell ref="T20:U20"/>
    <mergeCell ref="T21:U21"/>
    <mergeCell ref="T22:U22"/>
    <mergeCell ref="T23:U23"/>
    <mergeCell ref="T24:U24"/>
    <mergeCell ref="T25:U25"/>
    <mergeCell ref="T26:U26"/>
    <mergeCell ref="D29:G29"/>
    <mergeCell ref="D30:D35"/>
    <mergeCell ref="S30:V31"/>
    <mergeCell ref="I35:L35"/>
    <mergeCell ref="D36:G36"/>
    <mergeCell ref="N51:N55"/>
    <mergeCell ref="I36:I41"/>
    <mergeCell ref="T27:U27"/>
    <mergeCell ref="I28:I34"/>
    <mergeCell ref="N28:N36"/>
  </mergeCells>
  <phoneticPr fontId="2" type="noConversion"/>
  <pageMargins left="0.75" right="0.75" top="1" bottom="1" header="0.5" footer="0.5"/>
  <pageSetup scale="39" orientation="portrait" r:id="rId1"/>
  <headerFooter alignWithMargins="0">
    <oddHeader>&amp;C&amp;"Arial,Bold"&amp;14TigerTrax
&amp;12&amp;D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0"/>
  <sheetViews>
    <sheetView showGridLines="0" zoomScaleNormal="100" workbookViewId="0">
      <selection activeCell="C2" sqref="C2"/>
    </sheetView>
  </sheetViews>
  <sheetFormatPr defaultRowHeight="12.75"/>
  <cols>
    <col min="1" max="1" width="3.140625" customWidth="1"/>
    <col min="2" max="2" width="18" customWidth="1"/>
    <col min="3" max="3" width="32.85546875" customWidth="1"/>
    <col min="4" max="4" width="15.140625" customWidth="1"/>
    <col min="5" max="5" width="32.85546875" customWidth="1"/>
    <col min="6" max="6" width="2.85546875" customWidth="1"/>
  </cols>
  <sheetData>
    <row r="1" spans="1:6" ht="28.5" customHeight="1">
      <c r="A1" s="240" t="s">
        <v>307</v>
      </c>
      <c r="B1" s="62" t="str">
        <f ca="1">'Scout 1'!A1</f>
        <v>Scout 1</v>
      </c>
      <c r="F1" s="240" t="s">
        <v>307</v>
      </c>
    </row>
    <row r="2" spans="1:6" ht="12.75" customHeight="1">
      <c r="A2" s="240"/>
      <c r="B2" s="86" t="s">
        <v>85</v>
      </c>
      <c r="C2" s="87"/>
      <c r="F2" s="240"/>
    </row>
    <row r="3" spans="1:6" ht="12.75" customHeight="1">
      <c r="A3" s="240"/>
      <c r="B3" s="86" t="s">
        <v>86</v>
      </c>
      <c r="C3" s="87"/>
      <c r="F3" s="240"/>
    </row>
    <row r="4" spans="1:6">
      <c r="A4" s="240"/>
      <c r="B4" s="60"/>
      <c r="C4" s="84" t="s">
        <v>59</v>
      </c>
      <c r="E4" s="84" t="s">
        <v>60</v>
      </c>
      <c r="F4" s="240"/>
    </row>
    <row r="5" spans="1:6">
      <c r="A5" s="240"/>
      <c r="B5" s="59" t="s">
        <v>61</v>
      </c>
      <c r="C5" s="63"/>
      <c r="D5" s="59" t="s">
        <v>61</v>
      </c>
      <c r="E5" s="64"/>
      <c r="F5" s="240"/>
    </row>
    <row r="6" spans="1:6">
      <c r="A6" s="240"/>
      <c r="B6" s="59" t="s">
        <v>62</v>
      </c>
      <c r="C6" s="63"/>
      <c r="D6" s="59" t="s">
        <v>62</v>
      </c>
      <c r="E6" s="64"/>
      <c r="F6" s="240"/>
    </row>
    <row r="7" spans="1:6">
      <c r="A7" s="240"/>
      <c r="B7" s="59" t="s">
        <v>63</v>
      </c>
      <c r="C7" s="63"/>
      <c r="D7" s="59" t="s">
        <v>63</v>
      </c>
      <c r="E7" s="64"/>
      <c r="F7" s="240"/>
    </row>
    <row r="8" spans="1:6">
      <c r="A8" s="240"/>
      <c r="B8" s="59" t="s">
        <v>64</v>
      </c>
      <c r="C8" s="63"/>
      <c r="D8" s="59" t="s">
        <v>64</v>
      </c>
      <c r="E8" s="64"/>
      <c r="F8" s="240"/>
    </row>
    <row r="9" spans="1:6">
      <c r="A9" s="240"/>
      <c r="B9" s="59" t="s">
        <v>65</v>
      </c>
      <c r="C9" s="63"/>
      <c r="D9" s="59" t="s">
        <v>65</v>
      </c>
      <c r="E9" s="64"/>
      <c r="F9" s="240"/>
    </row>
    <row r="10" spans="1:6">
      <c r="A10" s="240"/>
      <c r="B10" s="59" t="s">
        <v>66</v>
      </c>
      <c r="C10" s="63"/>
      <c r="D10" s="59" t="s">
        <v>66</v>
      </c>
      <c r="E10" s="64"/>
      <c r="F10" s="240"/>
    </row>
    <row r="11" spans="1:6">
      <c r="A11" s="240"/>
      <c r="B11" s="59" t="s">
        <v>67</v>
      </c>
      <c r="C11" s="63"/>
      <c r="D11" s="59" t="s">
        <v>67</v>
      </c>
      <c r="E11" s="64"/>
      <c r="F11" s="240"/>
    </row>
    <row r="12" spans="1:6">
      <c r="A12" s="240"/>
      <c r="B12" s="59" t="s">
        <v>68</v>
      </c>
      <c r="C12" s="63"/>
      <c r="D12" s="59" t="s">
        <v>68</v>
      </c>
      <c r="E12" s="64"/>
      <c r="F12" s="240"/>
    </row>
    <row r="13" spans="1:6">
      <c r="A13" s="240"/>
      <c r="B13" s="65" t="s">
        <v>69</v>
      </c>
      <c r="C13" s="66"/>
      <c r="D13" s="65" t="s">
        <v>69</v>
      </c>
      <c r="E13" s="67"/>
      <c r="F13" s="240"/>
    </row>
    <row r="14" spans="1:6" ht="28.5" customHeight="1">
      <c r="A14" s="240"/>
      <c r="B14" s="62" t="str">
        <f ca="1">'Scout 2'!A1</f>
        <v>Scout 2</v>
      </c>
      <c r="F14" s="240"/>
    </row>
    <row r="15" spans="1:6" ht="12.75" customHeight="1">
      <c r="A15" s="240"/>
      <c r="B15" s="86" t="s">
        <v>85</v>
      </c>
      <c r="C15" s="87"/>
      <c r="F15" s="240"/>
    </row>
    <row r="16" spans="1:6" ht="12.75" customHeight="1">
      <c r="A16" s="240"/>
      <c r="B16" s="86" t="s">
        <v>86</v>
      </c>
      <c r="C16" s="87"/>
      <c r="F16" s="240"/>
    </row>
    <row r="17" spans="1:6">
      <c r="A17" s="240"/>
      <c r="B17" s="60"/>
      <c r="C17" s="84" t="s">
        <v>59</v>
      </c>
      <c r="E17" s="84" t="s">
        <v>60</v>
      </c>
      <c r="F17" s="240"/>
    </row>
    <row r="18" spans="1:6">
      <c r="A18" s="240"/>
      <c r="B18" s="59" t="s">
        <v>61</v>
      </c>
      <c r="C18" s="63"/>
      <c r="D18" s="59" t="s">
        <v>61</v>
      </c>
      <c r="E18" s="64"/>
      <c r="F18" s="240"/>
    </row>
    <row r="19" spans="1:6">
      <c r="A19" s="240"/>
      <c r="B19" s="59" t="s">
        <v>62</v>
      </c>
      <c r="C19" s="63"/>
      <c r="D19" s="59" t="s">
        <v>62</v>
      </c>
      <c r="E19" s="64"/>
      <c r="F19" s="240"/>
    </row>
    <row r="20" spans="1:6">
      <c r="A20" s="240"/>
      <c r="B20" s="59" t="s">
        <v>63</v>
      </c>
      <c r="C20" s="63"/>
      <c r="D20" s="59" t="s">
        <v>63</v>
      </c>
      <c r="E20" s="64"/>
      <c r="F20" s="240"/>
    </row>
    <row r="21" spans="1:6">
      <c r="A21" s="240"/>
      <c r="B21" s="59" t="s">
        <v>64</v>
      </c>
      <c r="C21" s="63"/>
      <c r="D21" s="59" t="s">
        <v>64</v>
      </c>
      <c r="E21" s="64"/>
      <c r="F21" s="240"/>
    </row>
    <row r="22" spans="1:6">
      <c r="A22" s="240"/>
      <c r="B22" s="59" t="s">
        <v>65</v>
      </c>
      <c r="C22" s="63"/>
      <c r="D22" s="59" t="s">
        <v>65</v>
      </c>
      <c r="E22" s="64"/>
      <c r="F22" s="240"/>
    </row>
    <row r="23" spans="1:6">
      <c r="A23" s="240"/>
      <c r="B23" s="59" t="s">
        <v>66</v>
      </c>
      <c r="C23" s="63"/>
      <c r="D23" s="59" t="s">
        <v>66</v>
      </c>
      <c r="E23" s="64"/>
      <c r="F23" s="240"/>
    </row>
    <row r="24" spans="1:6">
      <c r="A24" s="240"/>
      <c r="B24" s="59" t="s">
        <v>67</v>
      </c>
      <c r="C24" s="63"/>
      <c r="D24" s="59" t="s">
        <v>67</v>
      </c>
      <c r="E24" s="64"/>
      <c r="F24" s="240"/>
    </row>
    <row r="25" spans="1:6">
      <c r="A25" s="240"/>
      <c r="B25" s="59" t="s">
        <v>68</v>
      </c>
      <c r="C25" s="63"/>
      <c r="D25" s="59" t="s">
        <v>68</v>
      </c>
      <c r="E25" s="64"/>
      <c r="F25" s="240"/>
    </row>
    <row r="26" spans="1:6">
      <c r="A26" s="240"/>
      <c r="B26" s="65" t="s">
        <v>69</v>
      </c>
      <c r="C26" s="66"/>
      <c r="D26" s="65" t="s">
        <v>69</v>
      </c>
      <c r="E26" s="67"/>
      <c r="F26" s="240"/>
    </row>
    <row r="27" spans="1:6" ht="28.5" customHeight="1">
      <c r="A27" s="240"/>
      <c r="B27" s="62" t="str">
        <f ca="1">'Scout 3'!A1</f>
        <v>Scout 3</v>
      </c>
      <c r="F27" s="240"/>
    </row>
    <row r="28" spans="1:6" ht="12.75" customHeight="1">
      <c r="A28" s="240"/>
      <c r="B28" s="86" t="s">
        <v>85</v>
      </c>
      <c r="C28" s="87"/>
      <c r="F28" s="240"/>
    </row>
    <row r="29" spans="1:6" ht="12.75" customHeight="1">
      <c r="A29" s="240"/>
      <c r="B29" s="86" t="s">
        <v>86</v>
      </c>
      <c r="C29" s="87"/>
      <c r="F29" s="240"/>
    </row>
    <row r="30" spans="1:6">
      <c r="A30" s="240"/>
      <c r="B30" s="60"/>
      <c r="C30" s="84" t="s">
        <v>59</v>
      </c>
      <c r="E30" s="84" t="s">
        <v>60</v>
      </c>
      <c r="F30" s="240"/>
    </row>
    <row r="31" spans="1:6">
      <c r="A31" s="240"/>
      <c r="B31" s="59" t="s">
        <v>61</v>
      </c>
      <c r="C31" s="63"/>
      <c r="D31" s="59" t="s">
        <v>61</v>
      </c>
      <c r="E31" s="64"/>
      <c r="F31" s="240"/>
    </row>
    <row r="32" spans="1:6">
      <c r="A32" s="240"/>
      <c r="B32" s="59" t="s">
        <v>62</v>
      </c>
      <c r="C32" s="63"/>
      <c r="D32" s="59" t="s">
        <v>62</v>
      </c>
      <c r="E32" s="64"/>
      <c r="F32" s="240"/>
    </row>
    <row r="33" spans="1:6">
      <c r="A33" s="240"/>
      <c r="B33" s="59" t="s">
        <v>63</v>
      </c>
      <c r="C33" s="63"/>
      <c r="D33" s="59" t="s">
        <v>63</v>
      </c>
      <c r="E33" s="64"/>
      <c r="F33" s="240"/>
    </row>
    <row r="34" spans="1:6">
      <c r="A34" s="240"/>
      <c r="B34" s="59" t="s">
        <v>64</v>
      </c>
      <c r="C34" s="63"/>
      <c r="D34" s="59" t="s">
        <v>64</v>
      </c>
      <c r="E34" s="64"/>
      <c r="F34" s="240"/>
    </row>
    <row r="35" spans="1:6">
      <c r="A35" s="240"/>
      <c r="B35" s="59" t="s">
        <v>65</v>
      </c>
      <c r="C35" s="63"/>
      <c r="D35" s="59" t="s">
        <v>65</v>
      </c>
      <c r="E35" s="64"/>
      <c r="F35" s="240"/>
    </row>
    <row r="36" spans="1:6">
      <c r="A36" s="240"/>
      <c r="B36" s="59" t="s">
        <v>66</v>
      </c>
      <c r="C36" s="63"/>
      <c r="D36" s="59" t="s">
        <v>66</v>
      </c>
      <c r="E36" s="64"/>
      <c r="F36" s="240"/>
    </row>
    <row r="37" spans="1:6">
      <c r="A37" s="240"/>
      <c r="B37" s="59" t="s">
        <v>67</v>
      </c>
      <c r="C37" s="63"/>
      <c r="D37" s="59" t="s">
        <v>67</v>
      </c>
      <c r="E37" s="64"/>
      <c r="F37" s="240"/>
    </row>
    <row r="38" spans="1:6">
      <c r="A38" s="240"/>
      <c r="B38" s="59" t="s">
        <v>68</v>
      </c>
      <c r="C38" s="63"/>
      <c r="D38" s="59" t="s">
        <v>68</v>
      </c>
      <c r="E38" s="64"/>
      <c r="F38" s="240"/>
    </row>
    <row r="39" spans="1:6">
      <c r="A39" s="240"/>
      <c r="B39" s="65" t="s">
        <v>69</v>
      </c>
      <c r="C39" s="66"/>
      <c r="D39" s="65" t="s">
        <v>69</v>
      </c>
      <c r="E39" s="67"/>
      <c r="F39" s="240"/>
    </row>
    <row r="40" spans="1:6" ht="28.5" customHeight="1">
      <c r="A40" s="240"/>
      <c r="B40" s="62" t="str">
        <f ca="1">'Scout 4'!A1</f>
        <v>Scout 4</v>
      </c>
      <c r="F40" s="240"/>
    </row>
    <row r="41" spans="1:6" ht="12.75" customHeight="1">
      <c r="A41" s="240"/>
      <c r="B41" s="86" t="s">
        <v>85</v>
      </c>
      <c r="C41" s="87"/>
      <c r="F41" s="240"/>
    </row>
    <row r="42" spans="1:6" ht="12.75" customHeight="1">
      <c r="A42" s="240"/>
      <c r="B42" s="86" t="s">
        <v>86</v>
      </c>
      <c r="C42" s="87"/>
      <c r="F42" s="240"/>
    </row>
    <row r="43" spans="1:6">
      <c r="A43" s="240"/>
      <c r="B43" s="34"/>
      <c r="C43" s="84" t="s">
        <v>59</v>
      </c>
      <c r="E43" s="84" t="s">
        <v>60</v>
      </c>
      <c r="F43" s="240"/>
    </row>
    <row r="44" spans="1:6">
      <c r="A44" s="240"/>
      <c r="B44" s="59" t="s">
        <v>61</v>
      </c>
      <c r="C44" s="63"/>
      <c r="D44" s="59" t="s">
        <v>61</v>
      </c>
      <c r="E44" s="64"/>
      <c r="F44" s="240"/>
    </row>
    <row r="45" spans="1:6">
      <c r="A45" s="240"/>
      <c r="B45" s="59" t="s">
        <v>62</v>
      </c>
      <c r="C45" s="63"/>
      <c r="D45" s="59" t="s">
        <v>62</v>
      </c>
      <c r="E45" s="64"/>
      <c r="F45" s="240"/>
    </row>
    <row r="46" spans="1:6">
      <c r="A46" s="240"/>
      <c r="B46" s="59" t="s">
        <v>63</v>
      </c>
      <c r="C46" s="63"/>
      <c r="D46" s="59" t="s">
        <v>63</v>
      </c>
      <c r="E46" s="64"/>
      <c r="F46" s="240"/>
    </row>
    <row r="47" spans="1:6">
      <c r="A47" s="240"/>
      <c r="B47" s="59" t="s">
        <v>64</v>
      </c>
      <c r="C47" s="63"/>
      <c r="D47" s="59" t="s">
        <v>64</v>
      </c>
      <c r="E47" s="64"/>
      <c r="F47" s="240"/>
    </row>
    <row r="48" spans="1:6">
      <c r="A48" s="240"/>
      <c r="B48" s="59" t="s">
        <v>65</v>
      </c>
      <c r="C48" s="63"/>
      <c r="D48" s="59" t="s">
        <v>65</v>
      </c>
      <c r="E48" s="64"/>
      <c r="F48" s="240"/>
    </row>
    <row r="49" spans="1:6">
      <c r="A49" s="240"/>
      <c r="B49" s="59" t="s">
        <v>66</v>
      </c>
      <c r="C49" s="63"/>
      <c r="D49" s="59" t="s">
        <v>66</v>
      </c>
      <c r="E49" s="64"/>
      <c r="F49" s="240"/>
    </row>
    <row r="50" spans="1:6">
      <c r="A50" s="240"/>
      <c r="B50" s="59" t="s">
        <v>67</v>
      </c>
      <c r="C50" s="63"/>
      <c r="D50" s="59" t="s">
        <v>67</v>
      </c>
      <c r="E50" s="64"/>
      <c r="F50" s="240"/>
    </row>
    <row r="51" spans="1:6">
      <c r="A51" s="240"/>
      <c r="B51" s="59" t="s">
        <v>68</v>
      </c>
      <c r="C51" s="63"/>
      <c r="D51" s="59" t="s">
        <v>68</v>
      </c>
      <c r="E51" s="64"/>
      <c r="F51" s="240"/>
    </row>
    <row r="52" spans="1:6">
      <c r="A52" s="240"/>
      <c r="B52" s="65" t="s">
        <v>69</v>
      </c>
      <c r="C52" s="66"/>
      <c r="D52" s="65" t="s">
        <v>69</v>
      </c>
      <c r="E52" s="67"/>
      <c r="F52" s="240"/>
    </row>
    <row r="53" spans="1:6" ht="28.5" customHeight="1">
      <c r="A53" s="240"/>
      <c r="B53" s="62" t="str">
        <f ca="1">'Scout 5'!A1</f>
        <v>Scout 5</v>
      </c>
      <c r="F53" s="240"/>
    </row>
    <row r="54" spans="1:6" ht="12.75" customHeight="1">
      <c r="A54" s="240"/>
      <c r="B54" s="86" t="s">
        <v>85</v>
      </c>
      <c r="C54" s="87"/>
      <c r="F54" s="240"/>
    </row>
    <row r="55" spans="1:6" ht="12.75" customHeight="1">
      <c r="A55" s="240"/>
      <c r="B55" s="86" t="s">
        <v>86</v>
      </c>
      <c r="C55" s="87"/>
      <c r="F55" s="240"/>
    </row>
    <row r="56" spans="1:6">
      <c r="A56" s="240"/>
      <c r="B56" s="60"/>
      <c r="C56" s="84" t="s">
        <v>59</v>
      </c>
      <c r="E56" s="84" t="s">
        <v>60</v>
      </c>
      <c r="F56" s="240"/>
    </row>
    <row r="57" spans="1:6">
      <c r="A57" s="240"/>
      <c r="B57" s="59" t="s">
        <v>61</v>
      </c>
      <c r="C57" s="63"/>
      <c r="D57" s="59" t="s">
        <v>61</v>
      </c>
      <c r="E57" s="64"/>
      <c r="F57" s="240"/>
    </row>
    <row r="58" spans="1:6">
      <c r="A58" s="240"/>
      <c r="B58" s="59" t="s">
        <v>62</v>
      </c>
      <c r="C58" s="63"/>
      <c r="D58" s="59" t="s">
        <v>62</v>
      </c>
      <c r="E58" s="64"/>
      <c r="F58" s="240"/>
    </row>
    <row r="59" spans="1:6">
      <c r="A59" s="240"/>
      <c r="B59" s="59" t="s">
        <v>63</v>
      </c>
      <c r="C59" s="63"/>
      <c r="D59" s="59" t="s">
        <v>63</v>
      </c>
      <c r="E59" s="64"/>
      <c r="F59" s="240"/>
    </row>
    <row r="60" spans="1:6">
      <c r="A60" s="240"/>
      <c r="B60" s="59" t="s">
        <v>64</v>
      </c>
      <c r="C60" s="63"/>
      <c r="D60" s="59" t="s">
        <v>64</v>
      </c>
      <c r="E60" s="64"/>
      <c r="F60" s="240"/>
    </row>
    <row r="61" spans="1:6">
      <c r="A61" s="240"/>
      <c r="B61" s="59" t="s">
        <v>65</v>
      </c>
      <c r="C61" s="63"/>
      <c r="D61" s="59" t="s">
        <v>65</v>
      </c>
      <c r="E61" s="64"/>
      <c r="F61" s="240"/>
    </row>
    <row r="62" spans="1:6">
      <c r="A62" s="240"/>
      <c r="B62" s="59" t="s">
        <v>66</v>
      </c>
      <c r="C62" s="63"/>
      <c r="D62" s="59" t="s">
        <v>66</v>
      </c>
      <c r="E62" s="64"/>
      <c r="F62" s="240"/>
    </row>
    <row r="63" spans="1:6">
      <c r="A63" s="240"/>
      <c r="B63" s="59" t="s">
        <v>67</v>
      </c>
      <c r="C63" s="63"/>
      <c r="D63" s="59" t="s">
        <v>67</v>
      </c>
      <c r="E63" s="64"/>
      <c r="F63" s="240"/>
    </row>
    <row r="64" spans="1:6">
      <c r="A64" s="240"/>
      <c r="B64" s="59" t="s">
        <v>68</v>
      </c>
      <c r="C64" s="63"/>
      <c r="D64" s="59" t="s">
        <v>68</v>
      </c>
      <c r="E64" s="64"/>
      <c r="F64" s="240"/>
    </row>
    <row r="65" spans="1:6">
      <c r="A65" s="240"/>
      <c r="B65" s="65" t="s">
        <v>69</v>
      </c>
      <c r="C65" s="66"/>
      <c r="D65" s="65" t="s">
        <v>69</v>
      </c>
      <c r="E65" s="67"/>
      <c r="F65" s="240"/>
    </row>
    <row r="66" spans="1:6" ht="28.5" customHeight="1">
      <c r="A66" s="240"/>
      <c r="B66" s="62" t="str">
        <f ca="1">'Scout 6'!A1</f>
        <v>Scout 6</v>
      </c>
      <c r="F66" s="240"/>
    </row>
    <row r="67" spans="1:6" ht="12.75" customHeight="1">
      <c r="A67" s="240"/>
      <c r="B67" s="86" t="s">
        <v>85</v>
      </c>
      <c r="C67" s="87"/>
      <c r="F67" s="240"/>
    </row>
    <row r="68" spans="1:6" ht="12.75" customHeight="1">
      <c r="A68" s="240"/>
      <c r="B68" s="86" t="s">
        <v>86</v>
      </c>
      <c r="C68" s="87"/>
      <c r="F68" s="240"/>
    </row>
    <row r="69" spans="1:6">
      <c r="A69" s="240"/>
      <c r="B69" s="60"/>
      <c r="C69" s="84" t="s">
        <v>59</v>
      </c>
      <c r="E69" s="84" t="s">
        <v>60</v>
      </c>
      <c r="F69" s="240"/>
    </row>
    <row r="70" spans="1:6">
      <c r="A70" s="240"/>
      <c r="B70" s="59" t="s">
        <v>61</v>
      </c>
      <c r="C70" s="63"/>
      <c r="D70" s="59" t="s">
        <v>61</v>
      </c>
      <c r="E70" s="64"/>
      <c r="F70" s="240"/>
    </row>
    <row r="71" spans="1:6">
      <c r="A71" s="240"/>
      <c r="B71" s="59" t="s">
        <v>62</v>
      </c>
      <c r="C71" s="63"/>
      <c r="D71" s="59" t="s">
        <v>62</v>
      </c>
      <c r="E71" s="64"/>
      <c r="F71" s="240"/>
    </row>
    <row r="72" spans="1:6">
      <c r="A72" s="240"/>
      <c r="B72" s="59" t="s">
        <v>63</v>
      </c>
      <c r="C72" s="63"/>
      <c r="D72" s="59" t="s">
        <v>63</v>
      </c>
      <c r="E72" s="64"/>
      <c r="F72" s="240"/>
    </row>
    <row r="73" spans="1:6">
      <c r="A73" s="240"/>
      <c r="B73" s="59" t="s">
        <v>64</v>
      </c>
      <c r="C73" s="63"/>
      <c r="D73" s="59" t="s">
        <v>64</v>
      </c>
      <c r="E73" s="64"/>
      <c r="F73" s="240"/>
    </row>
    <row r="74" spans="1:6">
      <c r="A74" s="240"/>
      <c r="B74" s="59" t="s">
        <v>65</v>
      </c>
      <c r="C74" s="63"/>
      <c r="D74" s="59" t="s">
        <v>65</v>
      </c>
      <c r="E74" s="64"/>
      <c r="F74" s="240"/>
    </row>
    <row r="75" spans="1:6">
      <c r="A75" s="240"/>
      <c r="B75" s="59" t="s">
        <v>66</v>
      </c>
      <c r="C75" s="63"/>
      <c r="D75" s="59" t="s">
        <v>66</v>
      </c>
      <c r="E75" s="64"/>
      <c r="F75" s="240"/>
    </row>
    <row r="76" spans="1:6">
      <c r="A76" s="240"/>
      <c r="B76" s="59" t="s">
        <v>67</v>
      </c>
      <c r="C76" s="63"/>
      <c r="D76" s="59" t="s">
        <v>67</v>
      </c>
      <c r="E76" s="64"/>
      <c r="F76" s="240"/>
    </row>
    <row r="77" spans="1:6">
      <c r="A77" s="240"/>
      <c r="B77" s="59" t="s">
        <v>68</v>
      </c>
      <c r="C77" s="63"/>
      <c r="D77" s="59" t="s">
        <v>68</v>
      </c>
      <c r="E77" s="64"/>
      <c r="F77" s="240"/>
    </row>
    <row r="78" spans="1:6">
      <c r="A78" s="240"/>
      <c r="B78" s="65" t="s">
        <v>69</v>
      </c>
      <c r="C78" s="66"/>
      <c r="D78" s="65" t="s">
        <v>69</v>
      </c>
      <c r="E78" s="67"/>
      <c r="F78" s="240"/>
    </row>
    <row r="79" spans="1:6" ht="28.5" customHeight="1">
      <c r="A79" s="240"/>
      <c r="B79" s="62" t="str">
        <f ca="1">'Scout 7'!A1</f>
        <v>Scout 7</v>
      </c>
      <c r="F79" s="240"/>
    </row>
    <row r="80" spans="1:6" ht="12.75" customHeight="1">
      <c r="A80" s="240"/>
      <c r="B80" s="86" t="s">
        <v>85</v>
      </c>
      <c r="C80" s="87"/>
      <c r="F80" s="240"/>
    </row>
    <row r="81" spans="1:6" ht="12.75" customHeight="1">
      <c r="A81" s="240"/>
      <c r="B81" s="86" t="s">
        <v>86</v>
      </c>
      <c r="C81" s="87"/>
      <c r="F81" s="240"/>
    </row>
    <row r="82" spans="1:6">
      <c r="A82" s="240"/>
      <c r="B82" s="60"/>
      <c r="C82" s="84" t="s">
        <v>59</v>
      </c>
      <c r="E82" s="84" t="s">
        <v>60</v>
      </c>
      <c r="F82" s="240"/>
    </row>
    <row r="83" spans="1:6">
      <c r="A83" s="240"/>
      <c r="B83" s="59" t="s">
        <v>61</v>
      </c>
      <c r="C83" s="63"/>
      <c r="D83" s="59" t="s">
        <v>61</v>
      </c>
      <c r="E83" s="64"/>
      <c r="F83" s="240"/>
    </row>
    <row r="84" spans="1:6">
      <c r="A84" s="240"/>
      <c r="B84" s="59" t="s">
        <v>62</v>
      </c>
      <c r="C84" s="63"/>
      <c r="D84" s="59" t="s">
        <v>62</v>
      </c>
      <c r="E84" s="64"/>
      <c r="F84" s="240"/>
    </row>
    <row r="85" spans="1:6">
      <c r="A85" s="240"/>
      <c r="B85" s="59" t="s">
        <v>63</v>
      </c>
      <c r="C85" s="63"/>
      <c r="D85" s="59" t="s">
        <v>63</v>
      </c>
      <c r="E85" s="64"/>
      <c r="F85" s="240"/>
    </row>
    <row r="86" spans="1:6">
      <c r="A86" s="240"/>
      <c r="B86" s="59" t="s">
        <v>64</v>
      </c>
      <c r="C86" s="63"/>
      <c r="D86" s="59" t="s">
        <v>64</v>
      </c>
      <c r="E86" s="64"/>
      <c r="F86" s="240"/>
    </row>
    <row r="87" spans="1:6">
      <c r="A87" s="240"/>
      <c r="B87" s="59" t="s">
        <v>65</v>
      </c>
      <c r="C87" s="63"/>
      <c r="D87" s="59" t="s">
        <v>65</v>
      </c>
      <c r="E87" s="64"/>
      <c r="F87" s="240"/>
    </row>
    <row r="88" spans="1:6">
      <c r="A88" s="240"/>
      <c r="B88" s="59" t="s">
        <v>66</v>
      </c>
      <c r="C88" s="63"/>
      <c r="D88" s="59" t="s">
        <v>66</v>
      </c>
      <c r="E88" s="64"/>
      <c r="F88" s="240"/>
    </row>
    <row r="89" spans="1:6">
      <c r="A89" s="240"/>
      <c r="B89" s="59" t="s">
        <v>67</v>
      </c>
      <c r="C89" s="63"/>
      <c r="D89" s="59" t="s">
        <v>67</v>
      </c>
      <c r="E89" s="64"/>
      <c r="F89" s="240"/>
    </row>
    <row r="90" spans="1:6">
      <c r="A90" s="240"/>
      <c r="B90" s="59" t="s">
        <v>68</v>
      </c>
      <c r="C90" s="63"/>
      <c r="D90" s="59" t="s">
        <v>68</v>
      </c>
      <c r="E90" s="64"/>
      <c r="F90" s="240"/>
    </row>
    <row r="91" spans="1:6">
      <c r="A91" s="240"/>
      <c r="B91" s="65" t="s">
        <v>69</v>
      </c>
      <c r="C91" s="66"/>
      <c r="D91" s="65" t="s">
        <v>69</v>
      </c>
      <c r="E91" s="67"/>
      <c r="F91" s="240"/>
    </row>
    <row r="92" spans="1:6" ht="28.5" customHeight="1">
      <c r="A92" s="240"/>
      <c r="B92" s="62" t="str">
        <f ca="1">'Scout 8'!A1</f>
        <v>Scout 8</v>
      </c>
      <c r="F92" s="240"/>
    </row>
    <row r="93" spans="1:6" ht="12.75" customHeight="1">
      <c r="A93" s="240"/>
      <c r="B93" s="86" t="s">
        <v>85</v>
      </c>
      <c r="C93" s="87"/>
      <c r="F93" s="240"/>
    </row>
    <row r="94" spans="1:6" ht="12.75" customHeight="1">
      <c r="A94" s="240"/>
      <c r="B94" s="86" t="s">
        <v>86</v>
      </c>
      <c r="C94" s="87"/>
      <c r="F94" s="240"/>
    </row>
    <row r="95" spans="1:6">
      <c r="A95" s="240"/>
      <c r="B95" s="60"/>
      <c r="C95" s="84" t="s">
        <v>59</v>
      </c>
      <c r="E95" s="84" t="s">
        <v>60</v>
      </c>
      <c r="F95" s="240"/>
    </row>
    <row r="96" spans="1:6">
      <c r="A96" s="240"/>
      <c r="B96" s="59" t="s">
        <v>61</v>
      </c>
      <c r="C96" s="63"/>
      <c r="D96" s="59" t="s">
        <v>61</v>
      </c>
      <c r="E96" s="64"/>
      <c r="F96" s="240"/>
    </row>
    <row r="97" spans="1:6">
      <c r="A97" s="240"/>
      <c r="B97" s="59" t="s">
        <v>62</v>
      </c>
      <c r="C97" s="63"/>
      <c r="D97" s="59" t="s">
        <v>62</v>
      </c>
      <c r="E97" s="64"/>
      <c r="F97" s="240"/>
    </row>
    <row r="98" spans="1:6">
      <c r="A98" s="240"/>
      <c r="B98" s="59" t="s">
        <v>63</v>
      </c>
      <c r="C98" s="63"/>
      <c r="D98" s="59" t="s">
        <v>63</v>
      </c>
      <c r="E98" s="64"/>
      <c r="F98" s="240"/>
    </row>
    <row r="99" spans="1:6">
      <c r="A99" s="240"/>
      <c r="B99" s="59" t="s">
        <v>64</v>
      </c>
      <c r="C99" s="63"/>
      <c r="D99" s="59" t="s">
        <v>64</v>
      </c>
      <c r="E99" s="64"/>
      <c r="F99" s="240"/>
    </row>
    <row r="100" spans="1:6">
      <c r="A100" s="240"/>
      <c r="B100" s="59" t="s">
        <v>65</v>
      </c>
      <c r="C100" s="63"/>
      <c r="D100" s="59" t="s">
        <v>65</v>
      </c>
      <c r="E100" s="64"/>
      <c r="F100" s="240"/>
    </row>
    <row r="101" spans="1:6">
      <c r="A101" s="240"/>
      <c r="B101" s="59" t="s">
        <v>66</v>
      </c>
      <c r="C101" s="63"/>
      <c r="D101" s="59" t="s">
        <v>66</v>
      </c>
      <c r="E101" s="64"/>
      <c r="F101" s="240"/>
    </row>
    <row r="102" spans="1:6">
      <c r="A102" s="240"/>
      <c r="B102" s="59" t="s">
        <v>67</v>
      </c>
      <c r="C102" s="63"/>
      <c r="D102" s="59" t="s">
        <v>67</v>
      </c>
      <c r="E102" s="64"/>
      <c r="F102" s="240"/>
    </row>
    <row r="103" spans="1:6">
      <c r="A103" s="240"/>
      <c r="B103" s="59" t="s">
        <v>68</v>
      </c>
      <c r="C103" s="63"/>
      <c r="D103" s="59" t="s">
        <v>68</v>
      </c>
      <c r="E103" s="64"/>
      <c r="F103" s="240"/>
    </row>
    <row r="104" spans="1:6">
      <c r="A104" s="240"/>
      <c r="B104" s="65" t="s">
        <v>69</v>
      </c>
      <c r="C104" s="66"/>
      <c r="D104" s="65" t="s">
        <v>69</v>
      </c>
      <c r="E104" s="67"/>
      <c r="F104" s="240"/>
    </row>
    <row r="105" spans="1:6" ht="28.5" customHeight="1">
      <c r="A105" s="240"/>
      <c r="B105" s="62" t="str">
        <f ca="1">'Scout 9'!A1</f>
        <v>Scout 9</v>
      </c>
      <c r="F105" s="240"/>
    </row>
    <row r="106" spans="1:6" ht="12.75" customHeight="1">
      <c r="A106" s="240"/>
      <c r="B106" s="86" t="s">
        <v>85</v>
      </c>
      <c r="C106" s="87"/>
      <c r="F106" s="240"/>
    </row>
    <row r="107" spans="1:6" ht="12.75" customHeight="1">
      <c r="A107" s="240"/>
      <c r="B107" s="86" t="s">
        <v>86</v>
      </c>
      <c r="C107" s="87"/>
      <c r="F107" s="240"/>
    </row>
    <row r="108" spans="1:6">
      <c r="A108" s="240"/>
      <c r="B108" s="60"/>
      <c r="C108" s="84" t="s">
        <v>59</v>
      </c>
      <c r="E108" s="84" t="s">
        <v>60</v>
      </c>
      <c r="F108" s="240"/>
    </row>
    <row r="109" spans="1:6">
      <c r="A109" s="240"/>
      <c r="B109" s="59" t="s">
        <v>61</v>
      </c>
      <c r="C109" s="63"/>
      <c r="D109" s="59" t="s">
        <v>61</v>
      </c>
      <c r="E109" s="64"/>
      <c r="F109" s="240"/>
    </row>
    <row r="110" spans="1:6">
      <c r="A110" s="240"/>
      <c r="B110" s="59" t="s">
        <v>62</v>
      </c>
      <c r="C110" s="63"/>
      <c r="D110" s="59" t="s">
        <v>62</v>
      </c>
      <c r="E110" s="64"/>
      <c r="F110" s="240"/>
    </row>
    <row r="111" spans="1:6">
      <c r="A111" s="240"/>
      <c r="B111" s="59" t="s">
        <v>63</v>
      </c>
      <c r="C111" s="63"/>
      <c r="D111" s="59" t="s">
        <v>63</v>
      </c>
      <c r="E111" s="64"/>
      <c r="F111" s="240"/>
    </row>
    <row r="112" spans="1:6">
      <c r="A112" s="240"/>
      <c r="B112" s="59" t="s">
        <v>64</v>
      </c>
      <c r="C112" s="63"/>
      <c r="D112" s="59" t="s">
        <v>64</v>
      </c>
      <c r="E112" s="64"/>
      <c r="F112" s="240"/>
    </row>
    <row r="113" spans="1:6">
      <c r="A113" s="240"/>
      <c r="B113" s="59" t="s">
        <v>65</v>
      </c>
      <c r="C113" s="63"/>
      <c r="D113" s="59" t="s">
        <v>65</v>
      </c>
      <c r="E113" s="64"/>
      <c r="F113" s="240"/>
    </row>
    <row r="114" spans="1:6">
      <c r="A114" s="240"/>
      <c r="B114" s="59" t="s">
        <v>66</v>
      </c>
      <c r="C114" s="63"/>
      <c r="D114" s="59" t="s">
        <v>66</v>
      </c>
      <c r="E114" s="64"/>
      <c r="F114" s="240"/>
    </row>
    <row r="115" spans="1:6">
      <c r="A115" s="240"/>
      <c r="B115" s="59" t="s">
        <v>67</v>
      </c>
      <c r="C115" s="63"/>
      <c r="D115" s="59" t="s">
        <v>67</v>
      </c>
      <c r="E115" s="64"/>
      <c r="F115" s="240"/>
    </row>
    <row r="116" spans="1:6">
      <c r="A116" s="240"/>
      <c r="B116" s="59" t="s">
        <v>68</v>
      </c>
      <c r="C116" s="63"/>
      <c r="D116" s="59" t="s">
        <v>68</v>
      </c>
      <c r="E116" s="64"/>
      <c r="F116" s="240"/>
    </row>
    <row r="117" spans="1:6">
      <c r="A117" s="240"/>
      <c r="B117" s="65" t="s">
        <v>69</v>
      </c>
      <c r="C117" s="66"/>
      <c r="D117" s="65" t="s">
        <v>69</v>
      </c>
      <c r="E117" s="67"/>
      <c r="F117" s="240"/>
    </row>
    <row r="118" spans="1:6" ht="28.5" customHeight="1">
      <c r="A118" s="240"/>
      <c r="B118" s="62" t="str">
        <f ca="1">'Scout 10'!A1</f>
        <v>Scout 10</v>
      </c>
      <c r="F118" s="240"/>
    </row>
    <row r="119" spans="1:6" ht="12.75" customHeight="1">
      <c r="A119" s="240"/>
      <c r="B119" s="86" t="s">
        <v>85</v>
      </c>
      <c r="C119" s="87"/>
      <c r="F119" s="240"/>
    </row>
    <row r="120" spans="1:6" ht="12.75" customHeight="1">
      <c r="A120" s="240"/>
      <c r="B120" s="86" t="s">
        <v>86</v>
      </c>
      <c r="C120" s="87"/>
      <c r="F120" s="240"/>
    </row>
    <row r="121" spans="1:6">
      <c r="A121" s="240"/>
      <c r="B121" s="60"/>
      <c r="C121" s="84" t="s">
        <v>59</v>
      </c>
      <c r="E121" s="84" t="s">
        <v>60</v>
      </c>
      <c r="F121" s="240"/>
    </row>
    <row r="122" spans="1:6">
      <c r="A122" s="240"/>
      <c r="B122" s="59" t="s">
        <v>61</v>
      </c>
      <c r="C122" s="63"/>
      <c r="D122" s="59" t="s">
        <v>61</v>
      </c>
      <c r="E122" s="64"/>
      <c r="F122" s="240"/>
    </row>
    <row r="123" spans="1:6">
      <c r="A123" s="240"/>
      <c r="B123" s="59" t="s">
        <v>62</v>
      </c>
      <c r="C123" s="63"/>
      <c r="D123" s="59" t="s">
        <v>62</v>
      </c>
      <c r="E123" s="64"/>
      <c r="F123" s="240"/>
    </row>
    <row r="124" spans="1:6">
      <c r="A124" s="240"/>
      <c r="B124" s="59" t="s">
        <v>63</v>
      </c>
      <c r="C124" s="63"/>
      <c r="D124" s="59" t="s">
        <v>63</v>
      </c>
      <c r="E124" s="64"/>
      <c r="F124" s="240"/>
    </row>
    <row r="125" spans="1:6">
      <c r="A125" s="240"/>
      <c r="B125" s="59" t="s">
        <v>64</v>
      </c>
      <c r="C125" s="63"/>
      <c r="D125" s="59" t="s">
        <v>64</v>
      </c>
      <c r="E125" s="64"/>
      <c r="F125" s="240"/>
    </row>
    <row r="126" spans="1:6">
      <c r="A126" s="240"/>
      <c r="B126" s="59" t="s">
        <v>65</v>
      </c>
      <c r="C126" s="63"/>
      <c r="D126" s="59" t="s">
        <v>65</v>
      </c>
      <c r="E126" s="64"/>
      <c r="F126" s="240"/>
    </row>
    <row r="127" spans="1:6">
      <c r="A127" s="240"/>
      <c r="B127" s="59" t="s">
        <v>66</v>
      </c>
      <c r="C127" s="63"/>
      <c r="D127" s="59" t="s">
        <v>66</v>
      </c>
      <c r="E127" s="64"/>
      <c r="F127" s="240"/>
    </row>
    <row r="128" spans="1:6">
      <c r="A128" s="240"/>
      <c r="B128" s="59" t="s">
        <v>67</v>
      </c>
      <c r="C128" s="63"/>
      <c r="D128" s="59" t="s">
        <v>67</v>
      </c>
      <c r="E128" s="64"/>
      <c r="F128" s="240"/>
    </row>
    <row r="129" spans="1:6">
      <c r="A129" s="240"/>
      <c r="B129" s="59" t="s">
        <v>68</v>
      </c>
      <c r="C129" s="63"/>
      <c r="D129" s="59" t="s">
        <v>68</v>
      </c>
      <c r="E129" s="64"/>
      <c r="F129" s="240"/>
    </row>
    <row r="130" spans="1:6">
      <c r="A130" s="240"/>
      <c r="B130" s="65" t="s">
        <v>69</v>
      </c>
      <c r="C130" s="66"/>
      <c r="D130" s="65" t="s">
        <v>69</v>
      </c>
      <c r="E130" s="67"/>
      <c r="F130" s="240"/>
    </row>
    <row r="131" spans="1:6" ht="28.5" customHeight="1">
      <c r="A131" s="240"/>
      <c r="B131" s="62" t="str">
        <f ca="1">'Scout 11'!A1</f>
        <v>Scout 11</v>
      </c>
      <c r="F131" s="240"/>
    </row>
    <row r="132" spans="1:6" ht="12.75" customHeight="1">
      <c r="A132" s="240"/>
      <c r="B132" s="86" t="s">
        <v>85</v>
      </c>
      <c r="C132" s="87"/>
      <c r="F132" s="240"/>
    </row>
    <row r="133" spans="1:6" ht="12.75" customHeight="1">
      <c r="A133" s="240"/>
      <c r="B133" s="86" t="s">
        <v>86</v>
      </c>
      <c r="C133" s="87"/>
      <c r="F133" s="240"/>
    </row>
    <row r="134" spans="1:6">
      <c r="A134" s="240"/>
      <c r="B134" s="60"/>
      <c r="C134" s="84" t="s">
        <v>59</v>
      </c>
      <c r="E134" s="84" t="s">
        <v>60</v>
      </c>
      <c r="F134" s="240"/>
    </row>
    <row r="135" spans="1:6">
      <c r="A135" s="240"/>
      <c r="B135" s="59" t="s">
        <v>61</v>
      </c>
      <c r="C135" s="63"/>
      <c r="D135" s="59" t="s">
        <v>61</v>
      </c>
      <c r="E135" s="64"/>
      <c r="F135" s="240"/>
    </row>
    <row r="136" spans="1:6">
      <c r="A136" s="240"/>
      <c r="B136" s="59" t="s">
        <v>62</v>
      </c>
      <c r="C136" s="63"/>
      <c r="D136" s="59" t="s">
        <v>62</v>
      </c>
      <c r="E136" s="64"/>
      <c r="F136" s="240"/>
    </row>
    <row r="137" spans="1:6">
      <c r="A137" s="240"/>
      <c r="B137" s="59" t="s">
        <v>63</v>
      </c>
      <c r="C137" s="63"/>
      <c r="D137" s="59" t="s">
        <v>63</v>
      </c>
      <c r="E137" s="64"/>
      <c r="F137" s="240"/>
    </row>
    <row r="138" spans="1:6">
      <c r="A138" s="240"/>
      <c r="B138" s="59" t="s">
        <v>64</v>
      </c>
      <c r="C138" s="63"/>
      <c r="D138" s="59" t="s">
        <v>64</v>
      </c>
      <c r="E138" s="64"/>
      <c r="F138" s="240"/>
    </row>
    <row r="139" spans="1:6">
      <c r="A139" s="240"/>
      <c r="B139" s="59" t="s">
        <v>65</v>
      </c>
      <c r="C139" s="63"/>
      <c r="D139" s="59" t="s">
        <v>65</v>
      </c>
      <c r="E139" s="64"/>
      <c r="F139" s="240"/>
    </row>
    <row r="140" spans="1:6">
      <c r="A140" s="240"/>
      <c r="B140" s="59" t="s">
        <v>66</v>
      </c>
      <c r="C140" s="63"/>
      <c r="D140" s="59" t="s">
        <v>66</v>
      </c>
      <c r="E140" s="64"/>
      <c r="F140" s="240"/>
    </row>
    <row r="141" spans="1:6">
      <c r="A141" s="240"/>
      <c r="B141" s="59" t="s">
        <v>67</v>
      </c>
      <c r="C141" s="63"/>
      <c r="D141" s="59" t="s">
        <v>67</v>
      </c>
      <c r="E141" s="64"/>
      <c r="F141" s="240"/>
    </row>
    <row r="142" spans="1:6">
      <c r="A142" s="240"/>
      <c r="B142" s="59" t="s">
        <v>68</v>
      </c>
      <c r="C142" s="63"/>
      <c r="D142" s="59" t="s">
        <v>68</v>
      </c>
      <c r="E142" s="64"/>
      <c r="F142" s="240"/>
    </row>
    <row r="143" spans="1:6">
      <c r="A143" s="240"/>
      <c r="B143" s="65" t="s">
        <v>69</v>
      </c>
      <c r="C143" s="66"/>
      <c r="D143" s="65" t="s">
        <v>69</v>
      </c>
      <c r="E143" s="67"/>
      <c r="F143" s="240"/>
    </row>
    <row r="144" spans="1:6" ht="28.5" customHeight="1">
      <c r="A144" s="240"/>
      <c r="B144" s="62" t="str">
        <f ca="1">'Scout 12'!A1</f>
        <v>Scout 12</v>
      </c>
      <c r="F144" s="240"/>
    </row>
    <row r="145" spans="1:6" ht="12.75" customHeight="1">
      <c r="A145" s="240"/>
      <c r="B145" s="86" t="s">
        <v>85</v>
      </c>
      <c r="C145" s="87"/>
      <c r="F145" s="240"/>
    </row>
    <row r="146" spans="1:6" ht="12.75" customHeight="1">
      <c r="A146" s="240"/>
      <c r="B146" s="86" t="s">
        <v>86</v>
      </c>
      <c r="C146" s="87"/>
      <c r="F146" s="240"/>
    </row>
    <row r="147" spans="1:6">
      <c r="A147" s="240"/>
      <c r="B147" s="60"/>
      <c r="C147" s="84" t="s">
        <v>59</v>
      </c>
      <c r="E147" s="84" t="s">
        <v>60</v>
      </c>
      <c r="F147" s="240"/>
    </row>
    <row r="148" spans="1:6">
      <c r="A148" s="240"/>
      <c r="B148" s="59" t="s">
        <v>61</v>
      </c>
      <c r="C148" s="63"/>
      <c r="D148" s="59" t="s">
        <v>61</v>
      </c>
      <c r="E148" s="64"/>
      <c r="F148" s="240"/>
    </row>
    <row r="149" spans="1:6">
      <c r="A149" s="240"/>
      <c r="B149" s="59" t="s">
        <v>62</v>
      </c>
      <c r="C149" s="63"/>
      <c r="D149" s="59" t="s">
        <v>62</v>
      </c>
      <c r="E149" s="64"/>
      <c r="F149" s="240"/>
    </row>
    <row r="150" spans="1:6">
      <c r="A150" s="240"/>
      <c r="B150" s="59" t="s">
        <v>63</v>
      </c>
      <c r="C150" s="63"/>
      <c r="D150" s="59" t="s">
        <v>63</v>
      </c>
      <c r="E150" s="64"/>
      <c r="F150" s="240"/>
    </row>
    <row r="151" spans="1:6">
      <c r="A151" s="240"/>
      <c r="B151" s="59" t="s">
        <v>64</v>
      </c>
      <c r="C151" s="63"/>
      <c r="D151" s="59" t="s">
        <v>64</v>
      </c>
      <c r="E151" s="64"/>
      <c r="F151" s="240"/>
    </row>
    <row r="152" spans="1:6">
      <c r="A152" s="240"/>
      <c r="B152" s="59" t="s">
        <v>65</v>
      </c>
      <c r="C152" s="63"/>
      <c r="D152" s="59" t="s">
        <v>65</v>
      </c>
      <c r="E152" s="64"/>
      <c r="F152" s="240"/>
    </row>
    <row r="153" spans="1:6">
      <c r="A153" s="240"/>
      <c r="B153" s="59" t="s">
        <v>66</v>
      </c>
      <c r="C153" s="63"/>
      <c r="D153" s="59" t="s">
        <v>66</v>
      </c>
      <c r="E153" s="64"/>
      <c r="F153" s="240"/>
    </row>
    <row r="154" spans="1:6">
      <c r="A154" s="240"/>
      <c r="B154" s="59" t="s">
        <v>67</v>
      </c>
      <c r="C154" s="63"/>
      <c r="D154" s="59" t="s">
        <v>67</v>
      </c>
      <c r="E154" s="64"/>
      <c r="F154" s="240"/>
    </row>
    <row r="155" spans="1:6">
      <c r="A155" s="240"/>
      <c r="B155" s="59" t="s">
        <v>68</v>
      </c>
      <c r="C155" s="63"/>
      <c r="D155" s="59" t="s">
        <v>68</v>
      </c>
      <c r="E155" s="64"/>
      <c r="F155" s="240"/>
    </row>
    <row r="156" spans="1:6">
      <c r="A156" s="240"/>
      <c r="B156" s="65" t="s">
        <v>69</v>
      </c>
      <c r="C156" s="66"/>
      <c r="D156" s="65" t="s">
        <v>69</v>
      </c>
      <c r="E156" s="67"/>
      <c r="F156" s="240"/>
    </row>
    <row r="157" spans="1:6" ht="28.5" customHeight="1">
      <c r="A157" s="240"/>
      <c r="B157" s="62" t="str">
        <f ca="1">'Scout 13'!A1</f>
        <v>Scout 13</v>
      </c>
      <c r="F157" s="240"/>
    </row>
    <row r="158" spans="1:6" ht="12.75" customHeight="1">
      <c r="A158" s="240"/>
      <c r="B158" s="86" t="s">
        <v>85</v>
      </c>
      <c r="C158" s="87"/>
      <c r="F158" s="240"/>
    </row>
    <row r="159" spans="1:6" ht="12.75" customHeight="1">
      <c r="A159" s="240"/>
      <c r="B159" s="86" t="s">
        <v>86</v>
      </c>
      <c r="C159" s="87"/>
      <c r="F159" s="240"/>
    </row>
    <row r="160" spans="1:6">
      <c r="A160" s="240"/>
      <c r="B160" s="60"/>
      <c r="C160" s="84" t="s">
        <v>59</v>
      </c>
      <c r="E160" s="84" t="s">
        <v>60</v>
      </c>
      <c r="F160" s="240"/>
    </row>
    <row r="161" spans="1:6">
      <c r="A161" s="240"/>
      <c r="B161" s="59" t="s">
        <v>61</v>
      </c>
      <c r="C161" s="63"/>
      <c r="D161" s="59" t="s">
        <v>61</v>
      </c>
      <c r="E161" s="64"/>
      <c r="F161" s="240"/>
    </row>
    <row r="162" spans="1:6">
      <c r="A162" s="240"/>
      <c r="B162" s="59" t="s">
        <v>62</v>
      </c>
      <c r="C162" s="63"/>
      <c r="D162" s="59" t="s">
        <v>62</v>
      </c>
      <c r="E162" s="64"/>
      <c r="F162" s="240"/>
    </row>
    <row r="163" spans="1:6">
      <c r="A163" s="240"/>
      <c r="B163" s="59" t="s">
        <v>63</v>
      </c>
      <c r="C163" s="63"/>
      <c r="D163" s="59" t="s">
        <v>63</v>
      </c>
      <c r="E163" s="64"/>
      <c r="F163" s="240"/>
    </row>
    <row r="164" spans="1:6">
      <c r="A164" s="240"/>
      <c r="B164" s="59" t="s">
        <v>64</v>
      </c>
      <c r="C164" s="63"/>
      <c r="D164" s="59" t="s">
        <v>64</v>
      </c>
      <c r="E164" s="64"/>
      <c r="F164" s="240"/>
    </row>
    <row r="165" spans="1:6">
      <c r="A165" s="240"/>
      <c r="B165" s="59" t="s">
        <v>65</v>
      </c>
      <c r="C165" s="63"/>
      <c r="D165" s="59" t="s">
        <v>65</v>
      </c>
      <c r="E165" s="64"/>
      <c r="F165" s="240"/>
    </row>
    <row r="166" spans="1:6">
      <c r="A166" s="240"/>
      <c r="B166" s="59" t="s">
        <v>66</v>
      </c>
      <c r="C166" s="63"/>
      <c r="D166" s="59" t="s">
        <v>66</v>
      </c>
      <c r="E166" s="64"/>
      <c r="F166" s="240"/>
    </row>
    <row r="167" spans="1:6">
      <c r="A167" s="240"/>
      <c r="B167" s="59" t="s">
        <v>67</v>
      </c>
      <c r="C167" s="63"/>
      <c r="D167" s="59" t="s">
        <v>67</v>
      </c>
      <c r="E167" s="64"/>
      <c r="F167" s="240"/>
    </row>
    <row r="168" spans="1:6">
      <c r="A168" s="240"/>
      <c r="B168" s="59" t="s">
        <v>68</v>
      </c>
      <c r="C168" s="63"/>
      <c r="D168" s="59" t="s">
        <v>68</v>
      </c>
      <c r="E168" s="64"/>
      <c r="F168" s="240"/>
    </row>
    <row r="169" spans="1:6">
      <c r="A169" s="240"/>
      <c r="B169" s="65" t="s">
        <v>69</v>
      </c>
      <c r="C169" s="66"/>
      <c r="D169" s="65" t="s">
        <v>69</v>
      </c>
      <c r="E169" s="67"/>
      <c r="F169" s="240"/>
    </row>
    <row r="170" spans="1:6" ht="28.5" customHeight="1">
      <c r="A170" s="240"/>
      <c r="B170" s="62" t="str">
        <f ca="1">'Scout 14'!A1</f>
        <v>Scout 14</v>
      </c>
      <c r="F170" s="240"/>
    </row>
    <row r="171" spans="1:6" ht="12.75" customHeight="1">
      <c r="A171" s="240"/>
      <c r="B171" s="86" t="s">
        <v>85</v>
      </c>
      <c r="C171" s="87"/>
      <c r="F171" s="240"/>
    </row>
    <row r="172" spans="1:6" ht="12.75" customHeight="1">
      <c r="A172" s="240"/>
      <c r="B172" s="86" t="s">
        <v>86</v>
      </c>
      <c r="C172" s="87"/>
      <c r="F172" s="240"/>
    </row>
    <row r="173" spans="1:6">
      <c r="A173" s="240"/>
      <c r="B173" s="60"/>
      <c r="C173" s="84" t="s">
        <v>59</v>
      </c>
      <c r="E173" s="84" t="s">
        <v>60</v>
      </c>
      <c r="F173" s="240"/>
    </row>
    <row r="174" spans="1:6">
      <c r="A174" s="240"/>
      <c r="B174" s="59" t="s">
        <v>61</v>
      </c>
      <c r="C174" s="63"/>
      <c r="D174" s="59" t="s">
        <v>61</v>
      </c>
      <c r="E174" s="64"/>
      <c r="F174" s="240"/>
    </row>
    <row r="175" spans="1:6">
      <c r="A175" s="240"/>
      <c r="B175" s="59" t="s">
        <v>62</v>
      </c>
      <c r="C175" s="63"/>
      <c r="D175" s="59" t="s">
        <v>62</v>
      </c>
      <c r="E175" s="64"/>
      <c r="F175" s="240"/>
    </row>
    <row r="176" spans="1:6">
      <c r="A176" s="240"/>
      <c r="B176" s="59" t="s">
        <v>63</v>
      </c>
      <c r="C176" s="63"/>
      <c r="D176" s="59" t="s">
        <v>63</v>
      </c>
      <c r="E176" s="64"/>
      <c r="F176" s="240"/>
    </row>
    <row r="177" spans="1:6">
      <c r="A177" s="240"/>
      <c r="B177" s="59" t="s">
        <v>64</v>
      </c>
      <c r="C177" s="63"/>
      <c r="D177" s="59" t="s">
        <v>64</v>
      </c>
      <c r="E177" s="64"/>
      <c r="F177" s="240"/>
    </row>
    <row r="178" spans="1:6">
      <c r="A178" s="240"/>
      <c r="B178" s="59" t="s">
        <v>65</v>
      </c>
      <c r="C178" s="63"/>
      <c r="D178" s="59" t="s">
        <v>65</v>
      </c>
      <c r="E178" s="64"/>
      <c r="F178" s="240"/>
    </row>
    <row r="179" spans="1:6">
      <c r="A179" s="240"/>
      <c r="B179" s="59" t="s">
        <v>66</v>
      </c>
      <c r="C179" s="63"/>
      <c r="D179" s="59" t="s">
        <v>66</v>
      </c>
      <c r="E179" s="64"/>
      <c r="F179" s="240"/>
    </row>
    <row r="180" spans="1:6">
      <c r="A180" s="240"/>
      <c r="B180" s="59" t="s">
        <v>67</v>
      </c>
      <c r="C180" s="63"/>
      <c r="D180" s="59" t="s">
        <v>67</v>
      </c>
      <c r="E180" s="64"/>
      <c r="F180" s="240"/>
    </row>
    <row r="181" spans="1:6">
      <c r="A181" s="240"/>
      <c r="B181" s="59" t="s">
        <v>68</v>
      </c>
      <c r="C181" s="63"/>
      <c r="D181" s="59" t="s">
        <v>68</v>
      </c>
      <c r="E181" s="64"/>
      <c r="F181" s="240"/>
    </row>
    <row r="182" spans="1:6">
      <c r="A182" s="240"/>
      <c r="B182" s="65" t="s">
        <v>69</v>
      </c>
      <c r="C182" s="66"/>
      <c r="D182" s="65" t="s">
        <v>69</v>
      </c>
      <c r="E182" s="67"/>
      <c r="F182" s="240"/>
    </row>
    <row r="183" spans="1:6" ht="28.5" customHeight="1">
      <c r="A183" s="240"/>
      <c r="B183" s="62" t="str">
        <f ca="1">'Scout 15'!A1</f>
        <v>Scout 15</v>
      </c>
      <c r="F183" s="240"/>
    </row>
    <row r="184" spans="1:6" ht="12.75" customHeight="1">
      <c r="A184" s="240"/>
      <c r="B184" s="86" t="s">
        <v>85</v>
      </c>
      <c r="C184" s="87"/>
      <c r="F184" s="240"/>
    </row>
    <row r="185" spans="1:6" ht="12.75" customHeight="1">
      <c r="A185" s="240"/>
      <c r="B185" s="86" t="s">
        <v>86</v>
      </c>
      <c r="C185" s="87"/>
      <c r="F185" s="240"/>
    </row>
    <row r="186" spans="1:6">
      <c r="A186" s="240"/>
      <c r="B186" s="60"/>
      <c r="C186" s="84" t="s">
        <v>59</v>
      </c>
      <c r="E186" s="84" t="s">
        <v>60</v>
      </c>
      <c r="F186" s="240"/>
    </row>
    <row r="187" spans="1:6">
      <c r="A187" s="240"/>
      <c r="B187" s="59" t="s">
        <v>61</v>
      </c>
      <c r="C187" s="63"/>
      <c r="D187" s="59" t="s">
        <v>61</v>
      </c>
      <c r="E187" s="64"/>
      <c r="F187" s="240"/>
    </row>
    <row r="188" spans="1:6">
      <c r="A188" s="240"/>
      <c r="B188" s="59" t="s">
        <v>62</v>
      </c>
      <c r="C188" s="63"/>
      <c r="D188" s="59" t="s">
        <v>62</v>
      </c>
      <c r="E188" s="64"/>
      <c r="F188" s="240"/>
    </row>
    <row r="189" spans="1:6">
      <c r="A189" s="240"/>
      <c r="B189" s="59" t="s">
        <v>63</v>
      </c>
      <c r="C189" s="63"/>
      <c r="D189" s="59" t="s">
        <v>63</v>
      </c>
      <c r="E189" s="64"/>
      <c r="F189" s="240"/>
    </row>
    <row r="190" spans="1:6">
      <c r="A190" s="240"/>
      <c r="B190" s="59" t="s">
        <v>64</v>
      </c>
      <c r="C190" s="63"/>
      <c r="D190" s="59" t="s">
        <v>64</v>
      </c>
      <c r="E190" s="64"/>
      <c r="F190" s="240"/>
    </row>
    <row r="191" spans="1:6">
      <c r="A191" s="240"/>
      <c r="B191" s="59" t="s">
        <v>65</v>
      </c>
      <c r="C191" s="63"/>
      <c r="D191" s="59" t="s">
        <v>65</v>
      </c>
      <c r="E191" s="64"/>
      <c r="F191" s="240"/>
    </row>
    <row r="192" spans="1:6">
      <c r="A192" s="240"/>
      <c r="B192" s="59" t="s">
        <v>66</v>
      </c>
      <c r="C192" s="63"/>
      <c r="D192" s="59" t="s">
        <v>66</v>
      </c>
      <c r="E192" s="64"/>
      <c r="F192" s="240"/>
    </row>
    <row r="193" spans="1:6">
      <c r="A193" s="240"/>
      <c r="B193" s="59" t="s">
        <v>67</v>
      </c>
      <c r="C193" s="63"/>
      <c r="D193" s="59" t="s">
        <v>67</v>
      </c>
      <c r="E193" s="64"/>
      <c r="F193" s="240"/>
    </row>
    <row r="194" spans="1:6">
      <c r="A194" s="240"/>
      <c r="B194" s="59" t="s">
        <v>68</v>
      </c>
      <c r="C194" s="63"/>
      <c r="D194" s="59" t="s">
        <v>68</v>
      </c>
      <c r="E194" s="64"/>
      <c r="F194" s="240"/>
    </row>
    <row r="195" spans="1:6">
      <c r="A195" s="240"/>
      <c r="B195" s="65" t="s">
        <v>69</v>
      </c>
      <c r="C195" s="66"/>
      <c r="D195" s="65" t="s">
        <v>69</v>
      </c>
      <c r="E195" s="67"/>
      <c r="F195" s="240"/>
    </row>
    <row r="196" spans="1:6" ht="15.75">
      <c r="A196" s="240"/>
      <c r="B196" s="62" t="str">
        <f ca="1">'Scout 16'!A1</f>
        <v>Scout 16</v>
      </c>
      <c r="C196" s="132"/>
      <c r="D196" s="132"/>
      <c r="E196" s="132"/>
      <c r="F196" s="240"/>
    </row>
    <row r="197" spans="1:6">
      <c r="A197" s="240"/>
      <c r="B197" s="86" t="s">
        <v>85</v>
      </c>
      <c r="C197" s="87"/>
      <c r="D197" s="132"/>
      <c r="E197" s="132"/>
      <c r="F197" s="240"/>
    </row>
    <row r="198" spans="1:6">
      <c r="A198" s="240"/>
      <c r="B198" s="86" t="s">
        <v>86</v>
      </c>
      <c r="C198" s="87"/>
      <c r="D198" s="132"/>
      <c r="E198" s="132"/>
      <c r="F198" s="240"/>
    </row>
    <row r="199" spans="1:6">
      <c r="A199" s="240"/>
      <c r="B199" s="60"/>
      <c r="C199" s="84" t="s">
        <v>59</v>
      </c>
      <c r="D199" s="132"/>
      <c r="E199" s="84" t="s">
        <v>60</v>
      </c>
      <c r="F199" s="240"/>
    </row>
    <row r="200" spans="1:6">
      <c r="A200" s="240"/>
      <c r="B200" s="59" t="s">
        <v>61</v>
      </c>
      <c r="C200" s="63"/>
      <c r="D200" s="59" t="s">
        <v>61</v>
      </c>
      <c r="E200" s="64"/>
      <c r="F200" s="240"/>
    </row>
    <row r="201" spans="1:6">
      <c r="A201" s="240"/>
      <c r="B201" s="59" t="s">
        <v>62</v>
      </c>
      <c r="C201" s="63"/>
      <c r="D201" s="59" t="s">
        <v>62</v>
      </c>
      <c r="E201" s="64"/>
      <c r="F201" s="240"/>
    </row>
    <row r="202" spans="1:6">
      <c r="A202" s="240"/>
      <c r="B202" s="59" t="s">
        <v>63</v>
      </c>
      <c r="C202" s="63"/>
      <c r="D202" s="59" t="s">
        <v>63</v>
      </c>
      <c r="E202" s="64"/>
      <c r="F202" s="240"/>
    </row>
    <row r="203" spans="1:6">
      <c r="A203" s="240"/>
      <c r="B203" s="59" t="s">
        <v>64</v>
      </c>
      <c r="C203" s="63"/>
      <c r="D203" s="59" t="s">
        <v>64</v>
      </c>
      <c r="E203" s="64"/>
      <c r="F203" s="240"/>
    </row>
    <row r="204" spans="1:6">
      <c r="A204" s="240"/>
      <c r="B204" s="59" t="s">
        <v>65</v>
      </c>
      <c r="C204" s="63"/>
      <c r="D204" s="59" t="s">
        <v>65</v>
      </c>
      <c r="E204" s="64"/>
      <c r="F204" s="240"/>
    </row>
    <row r="205" spans="1:6">
      <c r="A205" s="240"/>
      <c r="B205" s="59" t="s">
        <v>66</v>
      </c>
      <c r="C205" s="63"/>
      <c r="D205" s="59" t="s">
        <v>66</v>
      </c>
      <c r="E205" s="64"/>
      <c r="F205" s="240"/>
    </row>
    <row r="206" spans="1:6">
      <c r="A206" s="240"/>
      <c r="B206" s="59" t="s">
        <v>67</v>
      </c>
      <c r="C206" s="63"/>
      <c r="D206" s="59" t="s">
        <v>67</v>
      </c>
      <c r="E206" s="64"/>
      <c r="F206" s="240"/>
    </row>
    <row r="207" spans="1:6">
      <c r="A207" s="240"/>
      <c r="B207" s="59" t="s">
        <v>68</v>
      </c>
      <c r="C207" s="63"/>
      <c r="D207" s="59" t="s">
        <v>68</v>
      </c>
      <c r="E207" s="64"/>
      <c r="F207" s="240"/>
    </row>
    <row r="208" spans="1:6">
      <c r="A208" s="240"/>
      <c r="B208" s="65" t="s">
        <v>69</v>
      </c>
      <c r="C208" s="66"/>
      <c r="D208" s="65" t="s">
        <v>69</v>
      </c>
      <c r="E208" s="67"/>
      <c r="F208" s="240"/>
    </row>
    <row r="209" spans="1:6" ht="15.75">
      <c r="A209" s="240"/>
      <c r="B209" s="62" t="str">
        <f ca="1">'Scout 17'!A1</f>
        <v>Scout 17</v>
      </c>
      <c r="C209" s="132"/>
      <c r="D209" s="132"/>
      <c r="E209" s="132"/>
      <c r="F209" s="240"/>
    </row>
    <row r="210" spans="1:6">
      <c r="A210" s="240"/>
      <c r="B210" s="86" t="s">
        <v>85</v>
      </c>
      <c r="C210" s="87"/>
      <c r="D210" s="132"/>
      <c r="E210" s="132"/>
      <c r="F210" s="240"/>
    </row>
    <row r="211" spans="1:6">
      <c r="A211" s="240"/>
      <c r="B211" s="86" t="s">
        <v>86</v>
      </c>
      <c r="C211" s="87"/>
      <c r="D211" s="132"/>
      <c r="E211" s="132"/>
      <c r="F211" s="240"/>
    </row>
    <row r="212" spans="1:6">
      <c r="A212" s="240"/>
      <c r="B212" s="60"/>
      <c r="C212" s="84" t="s">
        <v>59</v>
      </c>
      <c r="D212" s="132"/>
      <c r="E212" s="84" t="s">
        <v>60</v>
      </c>
      <c r="F212" s="240"/>
    </row>
    <row r="213" spans="1:6">
      <c r="A213" s="240"/>
      <c r="B213" s="59" t="s">
        <v>61</v>
      </c>
      <c r="C213" s="63"/>
      <c r="D213" s="59" t="s">
        <v>61</v>
      </c>
      <c r="E213" s="64"/>
      <c r="F213" s="240"/>
    </row>
    <row r="214" spans="1:6">
      <c r="A214" s="240"/>
      <c r="B214" s="59" t="s">
        <v>62</v>
      </c>
      <c r="C214" s="63"/>
      <c r="D214" s="59" t="s">
        <v>62</v>
      </c>
      <c r="E214" s="64"/>
      <c r="F214" s="240"/>
    </row>
    <row r="215" spans="1:6">
      <c r="A215" s="240"/>
      <c r="B215" s="59" t="s">
        <v>63</v>
      </c>
      <c r="C215" s="63"/>
      <c r="D215" s="59" t="s">
        <v>63</v>
      </c>
      <c r="E215" s="64"/>
      <c r="F215" s="240"/>
    </row>
    <row r="216" spans="1:6">
      <c r="A216" s="240"/>
      <c r="B216" s="59" t="s">
        <v>64</v>
      </c>
      <c r="C216" s="63"/>
      <c r="D216" s="59" t="s">
        <v>64</v>
      </c>
      <c r="E216" s="64"/>
      <c r="F216" s="240"/>
    </row>
    <row r="217" spans="1:6">
      <c r="A217" s="240"/>
      <c r="B217" s="59" t="s">
        <v>65</v>
      </c>
      <c r="C217" s="63"/>
      <c r="D217" s="59" t="s">
        <v>65</v>
      </c>
      <c r="E217" s="64"/>
      <c r="F217" s="240"/>
    </row>
    <row r="218" spans="1:6">
      <c r="A218" s="240"/>
      <c r="B218" s="59" t="s">
        <v>66</v>
      </c>
      <c r="C218" s="63"/>
      <c r="D218" s="59" t="s">
        <v>66</v>
      </c>
      <c r="E218" s="64"/>
      <c r="F218" s="240"/>
    </row>
    <row r="219" spans="1:6">
      <c r="A219" s="240"/>
      <c r="B219" s="59" t="s">
        <v>67</v>
      </c>
      <c r="C219" s="63"/>
      <c r="D219" s="59" t="s">
        <v>67</v>
      </c>
      <c r="E219" s="64"/>
      <c r="F219" s="240"/>
    </row>
    <row r="220" spans="1:6">
      <c r="A220" s="240"/>
      <c r="B220" s="59" t="s">
        <v>68</v>
      </c>
      <c r="C220" s="63"/>
      <c r="D220" s="59" t="s">
        <v>68</v>
      </c>
      <c r="E220" s="64"/>
      <c r="F220" s="240"/>
    </row>
    <row r="221" spans="1:6">
      <c r="A221" s="240"/>
      <c r="B221" s="65" t="s">
        <v>69</v>
      </c>
      <c r="C221" s="66"/>
      <c r="D221" s="65" t="s">
        <v>69</v>
      </c>
      <c r="E221" s="67"/>
      <c r="F221" s="240"/>
    </row>
    <row r="222" spans="1:6" ht="15.75">
      <c r="A222" s="240"/>
      <c r="B222" s="62" t="str">
        <f ca="1">'Scout 18'!A1</f>
        <v>Scout 18</v>
      </c>
      <c r="C222" s="132"/>
      <c r="D222" s="132"/>
      <c r="E222" s="132"/>
      <c r="F222" s="240"/>
    </row>
    <row r="223" spans="1:6">
      <c r="A223" s="240"/>
      <c r="B223" s="86" t="s">
        <v>85</v>
      </c>
      <c r="C223" s="87"/>
      <c r="D223" s="132"/>
      <c r="E223" s="132"/>
      <c r="F223" s="240"/>
    </row>
    <row r="224" spans="1:6">
      <c r="A224" s="240"/>
      <c r="B224" s="86" t="s">
        <v>86</v>
      </c>
      <c r="C224" s="87"/>
      <c r="D224" s="132"/>
      <c r="E224" s="132"/>
      <c r="F224" s="240"/>
    </row>
    <row r="225" spans="1:6">
      <c r="A225" s="240"/>
      <c r="B225" s="60"/>
      <c r="C225" s="84" t="s">
        <v>59</v>
      </c>
      <c r="D225" s="132"/>
      <c r="E225" s="84" t="s">
        <v>60</v>
      </c>
      <c r="F225" s="240"/>
    </row>
    <row r="226" spans="1:6">
      <c r="A226" s="240"/>
      <c r="B226" s="59" t="s">
        <v>61</v>
      </c>
      <c r="C226" s="63"/>
      <c r="D226" s="59" t="s">
        <v>61</v>
      </c>
      <c r="E226" s="64"/>
      <c r="F226" s="240"/>
    </row>
    <row r="227" spans="1:6">
      <c r="A227" s="240"/>
      <c r="B227" s="59" t="s">
        <v>62</v>
      </c>
      <c r="C227" s="63"/>
      <c r="D227" s="59" t="s">
        <v>62</v>
      </c>
      <c r="E227" s="64"/>
      <c r="F227" s="240"/>
    </row>
    <row r="228" spans="1:6">
      <c r="A228" s="240"/>
      <c r="B228" s="59" t="s">
        <v>63</v>
      </c>
      <c r="C228" s="63"/>
      <c r="D228" s="59" t="s">
        <v>63</v>
      </c>
      <c r="E228" s="64"/>
      <c r="F228" s="240"/>
    </row>
    <row r="229" spans="1:6">
      <c r="A229" s="240"/>
      <c r="B229" s="59" t="s">
        <v>64</v>
      </c>
      <c r="C229" s="63"/>
      <c r="D229" s="59" t="s">
        <v>64</v>
      </c>
      <c r="E229" s="64"/>
      <c r="F229" s="240"/>
    </row>
    <row r="230" spans="1:6">
      <c r="A230" s="240"/>
      <c r="B230" s="59" t="s">
        <v>65</v>
      </c>
      <c r="C230" s="63"/>
      <c r="D230" s="59" t="s">
        <v>65</v>
      </c>
      <c r="E230" s="64"/>
      <c r="F230" s="240"/>
    </row>
    <row r="231" spans="1:6">
      <c r="A231" s="240"/>
      <c r="B231" s="59" t="s">
        <v>66</v>
      </c>
      <c r="C231" s="63"/>
      <c r="D231" s="59" t="s">
        <v>66</v>
      </c>
      <c r="E231" s="64"/>
      <c r="F231" s="240"/>
    </row>
    <row r="232" spans="1:6">
      <c r="A232" s="240"/>
      <c r="B232" s="59" t="s">
        <v>67</v>
      </c>
      <c r="C232" s="63"/>
      <c r="D232" s="59" t="s">
        <v>67</v>
      </c>
      <c r="E232" s="64"/>
      <c r="F232" s="240"/>
    </row>
    <row r="233" spans="1:6">
      <c r="A233" s="240"/>
      <c r="B233" s="59" t="s">
        <v>68</v>
      </c>
      <c r="C233" s="63"/>
      <c r="D233" s="59" t="s">
        <v>68</v>
      </c>
      <c r="E233" s="64"/>
      <c r="F233" s="240"/>
    </row>
    <row r="234" spans="1:6">
      <c r="A234" s="240"/>
      <c r="B234" s="65" t="s">
        <v>69</v>
      </c>
      <c r="C234" s="66"/>
      <c r="D234" s="65" t="s">
        <v>69</v>
      </c>
      <c r="E234" s="67"/>
      <c r="F234" s="240"/>
    </row>
    <row r="235" spans="1:6" ht="15.75">
      <c r="A235" s="240"/>
      <c r="B235" s="62" t="str">
        <f ca="1">'Scout 19'!A1</f>
        <v>Scout 19</v>
      </c>
      <c r="C235" s="132"/>
      <c r="D235" s="132"/>
      <c r="E235" s="132"/>
      <c r="F235" s="240"/>
    </row>
    <row r="236" spans="1:6">
      <c r="A236" s="240"/>
      <c r="B236" s="86" t="s">
        <v>85</v>
      </c>
      <c r="C236" s="87"/>
      <c r="D236" s="132"/>
      <c r="E236" s="132"/>
      <c r="F236" s="240"/>
    </row>
    <row r="237" spans="1:6">
      <c r="A237" s="240"/>
      <c r="B237" s="86" t="s">
        <v>86</v>
      </c>
      <c r="C237" s="87"/>
      <c r="D237" s="132"/>
      <c r="E237" s="132"/>
      <c r="F237" s="240"/>
    </row>
    <row r="238" spans="1:6">
      <c r="A238" s="240"/>
      <c r="B238" s="60"/>
      <c r="C238" s="84" t="s">
        <v>59</v>
      </c>
      <c r="D238" s="132"/>
      <c r="E238" s="84" t="s">
        <v>60</v>
      </c>
      <c r="F238" s="240"/>
    </row>
    <row r="239" spans="1:6">
      <c r="A239" s="240"/>
      <c r="B239" s="59" t="s">
        <v>61</v>
      </c>
      <c r="C239" s="63"/>
      <c r="D239" s="59" t="s">
        <v>61</v>
      </c>
      <c r="E239" s="64"/>
      <c r="F239" s="240"/>
    </row>
    <row r="240" spans="1:6">
      <c r="A240" s="240"/>
      <c r="B240" s="59" t="s">
        <v>62</v>
      </c>
      <c r="C240" s="63"/>
      <c r="D240" s="59" t="s">
        <v>62</v>
      </c>
      <c r="E240" s="64"/>
      <c r="F240" s="240"/>
    </row>
    <row r="241" spans="1:6">
      <c r="A241" s="240"/>
      <c r="B241" s="59" t="s">
        <v>63</v>
      </c>
      <c r="C241" s="63"/>
      <c r="D241" s="59" t="s">
        <v>63</v>
      </c>
      <c r="E241" s="64"/>
      <c r="F241" s="240"/>
    </row>
    <row r="242" spans="1:6">
      <c r="A242" s="240"/>
      <c r="B242" s="59" t="s">
        <v>64</v>
      </c>
      <c r="C242" s="63"/>
      <c r="D242" s="59" t="s">
        <v>64</v>
      </c>
      <c r="E242" s="64"/>
      <c r="F242" s="240"/>
    </row>
    <row r="243" spans="1:6">
      <c r="A243" s="240"/>
      <c r="B243" s="59" t="s">
        <v>65</v>
      </c>
      <c r="C243" s="63"/>
      <c r="D243" s="59" t="s">
        <v>65</v>
      </c>
      <c r="E243" s="64"/>
      <c r="F243" s="240"/>
    </row>
    <row r="244" spans="1:6">
      <c r="A244" s="240"/>
      <c r="B244" s="59" t="s">
        <v>66</v>
      </c>
      <c r="C244" s="63"/>
      <c r="D244" s="59" t="s">
        <v>66</v>
      </c>
      <c r="E244" s="64"/>
      <c r="F244" s="240"/>
    </row>
    <row r="245" spans="1:6">
      <c r="A245" s="240"/>
      <c r="B245" s="59" t="s">
        <v>67</v>
      </c>
      <c r="C245" s="63"/>
      <c r="D245" s="59" t="s">
        <v>67</v>
      </c>
      <c r="E245" s="64"/>
      <c r="F245" s="240"/>
    </row>
    <row r="246" spans="1:6">
      <c r="A246" s="240"/>
      <c r="B246" s="59" t="s">
        <v>68</v>
      </c>
      <c r="C246" s="63"/>
      <c r="D246" s="59" t="s">
        <v>68</v>
      </c>
      <c r="E246" s="64"/>
      <c r="F246" s="240"/>
    </row>
    <row r="247" spans="1:6">
      <c r="A247" s="240"/>
      <c r="B247" s="65" t="s">
        <v>69</v>
      </c>
      <c r="C247" s="66"/>
      <c r="D247" s="65" t="s">
        <v>69</v>
      </c>
      <c r="E247" s="67"/>
      <c r="F247" s="240"/>
    </row>
    <row r="248" spans="1:6" ht="15.75">
      <c r="A248" s="240"/>
      <c r="B248" s="62" t="str">
        <f ca="1">'Scout 20'!A1</f>
        <v>Scout 20</v>
      </c>
      <c r="C248" s="132"/>
      <c r="D248" s="132"/>
      <c r="E248" s="132"/>
      <c r="F248" s="240"/>
    </row>
    <row r="249" spans="1:6">
      <c r="A249" s="240"/>
      <c r="B249" s="86" t="s">
        <v>85</v>
      </c>
      <c r="C249" s="87"/>
      <c r="D249" s="132"/>
      <c r="E249" s="132"/>
      <c r="F249" s="240"/>
    </row>
    <row r="250" spans="1:6">
      <c r="A250" s="240"/>
      <c r="B250" s="86" t="s">
        <v>86</v>
      </c>
      <c r="C250" s="87"/>
      <c r="D250" s="132"/>
      <c r="E250" s="132"/>
      <c r="F250" s="240"/>
    </row>
    <row r="251" spans="1:6">
      <c r="A251" s="240"/>
      <c r="B251" s="60"/>
      <c r="C251" s="84" t="s">
        <v>59</v>
      </c>
      <c r="D251" s="132"/>
      <c r="E251" s="84" t="s">
        <v>60</v>
      </c>
      <c r="F251" s="240"/>
    </row>
    <row r="252" spans="1:6">
      <c r="A252" s="240"/>
      <c r="B252" s="59" t="s">
        <v>61</v>
      </c>
      <c r="C252" s="63"/>
      <c r="D252" s="59" t="s">
        <v>61</v>
      </c>
      <c r="E252" s="64"/>
      <c r="F252" s="240"/>
    </row>
    <row r="253" spans="1:6">
      <c r="A253" s="240"/>
      <c r="B253" s="59" t="s">
        <v>62</v>
      </c>
      <c r="C253" s="63"/>
      <c r="D253" s="59" t="s">
        <v>62</v>
      </c>
      <c r="E253" s="64"/>
      <c r="F253" s="240"/>
    </row>
    <row r="254" spans="1:6">
      <c r="A254" s="240"/>
      <c r="B254" s="59" t="s">
        <v>63</v>
      </c>
      <c r="C254" s="63"/>
      <c r="D254" s="59" t="s">
        <v>63</v>
      </c>
      <c r="E254" s="64"/>
      <c r="F254" s="240"/>
    </row>
    <row r="255" spans="1:6">
      <c r="A255" s="240"/>
      <c r="B255" s="59" t="s">
        <v>64</v>
      </c>
      <c r="C255" s="63"/>
      <c r="D255" s="59" t="s">
        <v>64</v>
      </c>
      <c r="E255" s="64"/>
      <c r="F255" s="240"/>
    </row>
    <row r="256" spans="1:6">
      <c r="A256" s="240"/>
      <c r="B256" s="59" t="s">
        <v>65</v>
      </c>
      <c r="C256" s="63"/>
      <c r="D256" s="59" t="s">
        <v>65</v>
      </c>
      <c r="E256" s="64"/>
      <c r="F256" s="240"/>
    </row>
    <row r="257" spans="1:6">
      <c r="A257" s="240"/>
      <c r="B257" s="59" t="s">
        <v>66</v>
      </c>
      <c r="C257" s="63"/>
      <c r="D257" s="59" t="s">
        <v>66</v>
      </c>
      <c r="E257" s="64"/>
      <c r="F257" s="240"/>
    </row>
    <row r="258" spans="1:6">
      <c r="A258" s="240"/>
      <c r="B258" s="59" t="s">
        <v>67</v>
      </c>
      <c r="C258" s="63"/>
      <c r="D258" s="59" t="s">
        <v>67</v>
      </c>
      <c r="E258" s="64"/>
      <c r="F258" s="240"/>
    </row>
    <row r="259" spans="1:6">
      <c r="A259" s="240"/>
      <c r="B259" s="59" t="s">
        <v>68</v>
      </c>
      <c r="C259" s="63"/>
      <c r="D259" s="59" t="s">
        <v>68</v>
      </c>
      <c r="E259" s="64"/>
      <c r="F259" s="240"/>
    </row>
    <row r="260" spans="1:6">
      <c r="A260" s="240"/>
      <c r="B260" s="65" t="s">
        <v>69</v>
      </c>
      <c r="C260" s="66"/>
      <c r="D260" s="65" t="s">
        <v>69</v>
      </c>
      <c r="E260" s="67"/>
      <c r="F260" s="240"/>
    </row>
  </sheetData>
  <sheetProtection password="C42A" sheet="1" objects="1" scenarios="1" selectLockedCells="1"/>
  <mergeCells count="2">
    <mergeCell ref="A1:A260"/>
    <mergeCell ref="F1:F260"/>
  </mergeCells>
  <phoneticPr fontId="2" type="noConversion"/>
  <printOptions horizontalCentered="1"/>
  <pageMargins left="0.5" right="0.5" top="1.1599999999999999" bottom="1" header="0.5" footer="0.5"/>
  <pageSetup scale="89" orientation="portrait" horizontalDpi="4294967293" r:id="rId1"/>
  <headerFooter alignWithMargins="0">
    <oddHeader>&amp;C&amp;"Arial,Bold"&amp;14TigerTrax&amp;"Arial,Regular"&amp;10
&amp;"Arial,Bold"&amp;12Parent Contact Info - &amp;D</oddHeader>
  </headerFooter>
  <rowBreaks count="3" manualBreakCount="3">
    <brk id="52" max="16383" man="1"/>
    <brk id="104" max="16383" man="1"/>
    <brk id="156"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36"/>
  <sheetViews>
    <sheetView showGridLines="0" zoomScaleNormal="100" zoomScaleSheetLayoutView="55" workbookViewId="0">
      <pane xSplit="2" ySplit="2" topLeftCell="C3" activePane="bottomRight" state="frozen"/>
      <selection pane="topRight"/>
      <selection pane="bottomLeft"/>
      <selection pane="bottomRight" activeCell="C1" sqref="C1"/>
    </sheetView>
  </sheetViews>
  <sheetFormatPr defaultColWidth="9.140625" defaultRowHeight="12.75"/>
  <cols>
    <col min="1" max="1" width="31.140625" style="139" customWidth="1"/>
    <col min="2" max="2" width="3.85546875" style="141" customWidth="1"/>
    <col min="3" max="3" width="6.42578125" style="139" customWidth="1"/>
    <col min="4" max="4" width="2.5703125" style="24" customWidth="1"/>
    <col min="5" max="5" width="2.5703125" style="141" customWidth="1"/>
    <col min="6" max="6" width="32.85546875" style="139" customWidth="1"/>
    <col min="7" max="7" width="3.42578125" style="141" customWidth="1"/>
    <col min="8" max="8" width="6.42578125" style="139" customWidth="1"/>
    <col min="9" max="9" width="3.28515625" style="139" customWidth="1"/>
    <col min="10" max="10" width="3.28515625" style="141" customWidth="1"/>
    <col min="11" max="11" width="32.85546875" style="139" customWidth="1"/>
    <col min="12" max="12" width="3.42578125" style="141" customWidth="1"/>
    <col min="13" max="13" width="6.42578125" style="139" customWidth="1"/>
    <col min="14" max="14" width="3.28515625" style="139" customWidth="1"/>
    <col min="15" max="15" width="3.28515625" style="141" customWidth="1"/>
    <col min="16" max="16" width="32.85546875" style="139" customWidth="1"/>
    <col min="17" max="17" width="3.42578125" style="141" customWidth="1"/>
    <col min="18" max="18" width="6.42578125" style="139" customWidth="1"/>
    <col min="19" max="20" width="3.28515625" style="139" customWidth="1"/>
    <col min="21" max="21" width="33" style="139" customWidth="1"/>
    <col min="22" max="22" width="3.28515625" style="139" customWidth="1"/>
    <col min="23" max="16384" width="9.140625" style="139"/>
  </cols>
  <sheetData>
    <row r="1" spans="1:22" ht="21" customHeight="1">
      <c r="A1" s="17" t="str">
        <f ca="1">MID(CELL("filename",A1),FIND(IF(ISERROR(FIND("]",CELL("filename",A1))),"$","]"),CELL("filename",A1))+1,256)</f>
        <v>Scout 9</v>
      </c>
      <c r="D1" s="345" t="s">
        <v>241</v>
      </c>
      <c r="E1" s="345"/>
      <c r="F1" s="345"/>
      <c r="G1" s="345"/>
      <c r="I1" s="345" t="s">
        <v>0</v>
      </c>
      <c r="J1" s="345"/>
      <c r="K1" s="345"/>
      <c r="L1" s="345"/>
      <c r="N1" s="345" t="s">
        <v>0</v>
      </c>
      <c r="O1" s="345"/>
      <c r="P1" s="345"/>
      <c r="Q1" s="345"/>
      <c r="S1" s="329" t="s">
        <v>418</v>
      </c>
      <c r="T1" s="329"/>
      <c r="U1" s="329"/>
      <c r="V1" s="329"/>
    </row>
    <row r="2" spans="1:22" ht="7.5" customHeight="1">
      <c r="D2" s="345"/>
      <c r="E2" s="345"/>
      <c r="F2" s="345"/>
      <c r="G2" s="345"/>
      <c r="I2" s="345"/>
      <c r="J2" s="345"/>
      <c r="K2" s="345"/>
      <c r="L2" s="345"/>
      <c r="N2" s="345"/>
      <c r="O2" s="345"/>
      <c r="P2" s="345"/>
      <c r="Q2" s="345"/>
      <c r="S2" s="329"/>
      <c r="T2" s="329"/>
      <c r="U2" s="329"/>
      <c r="V2" s="329"/>
    </row>
    <row r="3" spans="1:22">
      <c r="A3" s="1" t="s">
        <v>13</v>
      </c>
      <c r="D3" s="344" t="str">
        <f>Achievements!B5</f>
        <v>Backyard Jungle / My Tiger Jungle</v>
      </c>
      <c r="E3" s="344"/>
      <c r="F3" s="344"/>
      <c r="G3" s="344"/>
      <c r="I3" s="344" t="str">
        <f>Electives!B6</f>
        <v>Curiosity, Intrigue, and Magical Mysteries</v>
      </c>
      <c r="J3" s="344"/>
      <c r="K3" s="344"/>
      <c r="L3" s="344"/>
      <c r="N3" s="344" t="str">
        <f>Electives!B61</f>
        <v>Sky is the Limit</v>
      </c>
      <c r="O3" s="344"/>
      <c r="P3" s="344"/>
      <c r="Q3" s="344"/>
      <c r="S3" s="175"/>
      <c r="T3" s="34" t="str">
        <f>'Cub Awards'!C5</f>
        <v>Emergency Preparedness</v>
      </c>
      <c r="U3" s="34"/>
      <c r="V3" s="68"/>
    </row>
    <row r="4" spans="1:22" ht="12.75" customHeight="1">
      <c r="A4" s="43" t="s">
        <v>33</v>
      </c>
      <c r="B4" s="16" t="str">
        <f>Bobcat!M13</f>
        <v/>
      </c>
      <c r="D4" s="346" t="str">
        <f>Achievements!E5</f>
        <v>(do 1 and two of 2-5)</v>
      </c>
      <c r="E4" s="16">
        <f>Achievements!B6</f>
        <v>1</v>
      </c>
      <c r="F4" s="105" t="str">
        <f>Achievements!C6</f>
        <v>With partner, go on a walk</v>
      </c>
      <c r="G4" s="16" t="str">
        <f>IF(Achievements!M6&lt;&gt;"", Achievements!M6, " ")</f>
        <v xml:space="preserve"> </v>
      </c>
      <c r="I4" s="335" t="str">
        <f>Electives!E6</f>
        <v>(do 1-2 and one of 3-5)</v>
      </c>
      <c r="J4" s="16" t="str">
        <f>Electives!B7</f>
        <v>1a</v>
      </c>
      <c r="K4" s="107" t="str">
        <f>Electives!C7</f>
        <v>Learn and Practice a magic trick</v>
      </c>
      <c r="L4" s="16" t="str">
        <f>IF(Electives!M7&lt;&gt;"", Electives!M7, " ")</f>
        <v xml:space="preserve"> </v>
      </c>
      <c r="N4" s="342" t="str">
        <f>Electives!E61</f>
        <v>(do 1-3 and one of 4-8)</v>
      </c>
      <c r="O4" s="16">
        <f>Electives!B62</f>
        <v>1</v>
      </c>
      <c r="P4" s="107" t="str">
        <f>Electives!C62</f>
        <v>Observe the night sky</v>
      </c>
      <c r="Q4" s="16" t="str">
        <f>IF(Electives!M62&lt;&gt;"", Electives!M62, " ")</f>
        <v xml:space="preserve"> </v>
      </c>
      <c r="S4" s="177">
        <f>'Cub Awards'!B6</f>
        <v>1</v>
      </c>
      <c r="T4" s="278" t="str">
        <f>'Cub Awards'!C6</f>
        <v>Cover a family fire plan and drill</v>
      </c>
      <c r="U4" s="278"/>
      <c r="V4" s="176" t="str">
        <f>IF('Cub Awards'!M6&lt;&gt;"", 'Cub Awards'!M6, "")</f>
        <v/>
      </c>
    </row>
    <row r="5" spans="1:22">
      <c r="A5" s="18" t="s">
        <v>32</v>
      </c>
      <c r="B5" s="21" t="str">
        <f>Tiger!M15</f>
        <v/>
      </c>
      <c r="D5" s="346"/>
      <c r="E5" s="16">
        <f>Achievements!B7</f>
        <v>2</v>
      </c>
      <c r="F5" s="105" t="str">
        <f>Achievements!C7</f>
        <v>Take a 1-foot hike</v>
      </c>
      <c r="G5" s="16" t="str">
        <f>IF(Achievements!M7&lt;&gt;"", Achievements!M7, " ")</f>
        <v xml:space="preserve"> </v>
      </c>
      <c r="I5" s="336"/>
      <c r="J5" s="16" t="str">
        <f>Electives!B8</f>
        <v>1b</v>
      </c>
      <c r="K5" s="107" t="str">
        <f>Electives!C8</f>
        <v>Create an invitation to a magic show</v>
      </c>
      <c r="L5" s="16" t="str">
        <f>IF(Electives!M8&lt;&gt;"", Electives!M8, " ")</f>
        <v xml:space="preserve"> </v>
      </c>
      <c r="N5" s="342"/>
      <c r="O5" s="16">
        <f>Electives!B63</f>
        <v>2</v>
      </c>
      <c r="P5" s="107" t="str">
        <f>Electives!C63</f>
        <v>Use a telescope or binoculars</v>
      </c>
      <c r="Q5" s="16" t="str">
        <f>IF(Electives!M63&lt;&gt;"", Electives!M63, " ")</f>
        <v xml:space="preserve"> </v>
      </c>
      <c r="S5" s="177">
        <f>'Cub Awards'!B7</f>
        <v>2</v>
      </c>
      <c r="T5" s="278" t="str">
        <f>'Cub Awards'!C7</f>
        <v>Discuss family emergency plan</v>
      </c>
      <c r="U5" s="278"/>
      <c r="V5" s="176" t="str">
        <f>IF('Cub Awards'!M7&lt;&gt;"", 'Cub Awards'!M7, "")</f>
        <v/>
      </c>
    </row>
    <row r="6" spans="1:22">
      <c r="A6" s="18" t="s">
        <v>244</v>
      </c>
      <c r="B6" s="21" t="str">
        <f>IF(COUNTIF(B11:B16,"C")&gt;0, COUNTIF(B11:B16,"C"), " ")</f>
        <v xml:space="preserve"> </v>
      </c>
      <c r="D6" s="346"/>
      <c r="E6" s="16">
        <f>Achievements!B8</f>
        <v>3</v>
      </c>
      <c r="F6" s="105" t="str">
        <f>Achievements!C8</f>
        <v>Point out two local birds</v>
      </c>
      <c r="G6" s="16" t="str">
        <f>IF(Achievements!M8&lt;&gt;"", Achievements!M8, " ")</f>
        <v xml:space="preserve"> </v>
      </c>
      <c r="I6" s="336"/>
      <c r="J6" s="16" t="str">
        <f>Electives!B9</f>
        <v>1c</v>
      </c>
      <c r="K6" s="107" t="str">
        <f>Electives!C9</f>
        <v>Put on a magic show</v>
      </c>
      <c r="L6" s="16" t="str">
        <f>IF(Electives!M9&lt;&gt;"", Electives!M9, " ")</f>
        <v xml:space="preserve"> </v>
      </c>
      <c r="N6" s="342"/>
      <c r="O6" s="16">
        <f>Electives!B64</f>
        <v>3</v>
      </c>
      <c r="P6" s="144" t="str">
        <f>Electives!C64</f>
        <v>Learn about two astronauts who were Scouts</v>
      </c>
      <c r="Q6" s="16" t="str">
        <f>IF(Electives!M64&lt;&gt;"", Electives!M64, " ")</f>
        <v xml:space="preserve"> </v>
      </c>
      <c r="S6" s="177">
        <f>'Cub Awards'!B8</f>
        <v>3</v>
      </c>
      <c r="T6" s="278" t="str">
        <f>'Cub Awards'!C8</f>
        <v>Create/plan/practice getting help</v>
      </c>
      <c r="U6" s="278"/>
      <c r="V6" s="176" t="str">
        <f>IF('Cub Awards'!M8&lt;&gt;"", 'Cub Awards'!M8, "")</f>
        <v/>
      </c>
    </row>
    <row r="7" spans="1:22">
      <c r="A7" s="47" t="s">
        <v>245</v>
      </c>
      <c r="B7" s="21" t="str">
        <f>IF(COUNTIF(B19:B31,"C")&gt;0, COUNTIF(B19:B31,"C"), " ")</f>
        <v xml:space="preserve"> </v>
      </c>
      <c r="D7" s="346"/>
      <c r="E7" s="16">
        <f>Achievements!B9</f>
        <v>4</v>
      </c>
      <c r="F7" s="105" t="str">
        <f>Achievements!C9</f>
        <v>Plant a plant in your neighborhood</v>
      </c>
      <c r="G7" s="16" t="str">
        <f>IF(Achievements!M9&lt;&gt;"", Achievements!M9, " ")</f>
        <v xml:space="preserve"> </v>
      </c>
      <c r="I7" s="336"/>
      <c r="J7" s="16">
        <f>Electives!B10</f>
        <v>2</v>
      </c>
      <c r="K7" s="107" t="str">
        <f>Electives!C10</f>
        <v>Spell your name in ASL and Braille</v>
      </c>
      <c r="L7" s="16" t="str">
        <f>IF(Electives!M10&lt;&gt;"", Electives!M10, " ")</f>
        <v xml:space="preserve"> </v>
      </c>
      <c r="N7" s="342"/>
      <c r="O7" s="16">
        <f>Electives!B65</f>
        <v>4</v>
      </c>
      <c r="P7" s="107" t="str">
        <f>Electives!C65</f>
        <v>Learn about two constellations</v>
      </c>
      <c r="Q7" s="16" t="str">
        <f>IF(Electives!M65&lt;&gt;"", Electives!M65, " ")</f>
        <v xml:space="preserve"> </v>
      </c>
      <c r="S7" s="177">
        <f>'Cub Awards'!B9</f>
        <v>4</v>
      </c>
      <c r="T7" s="278" t="str">
        <f>'Cub Awards'!C9</f>
        <v>Take a first-aid course for children</v>
      </c>
      <c r="U7" s="278"/>
      <c r="V7" s="176" t="str">
        <f>IF('Cub Awards'!M9&lt;&gt;"", 'Cub Awards'!M9, "")</f>
        <v/>
      </c>
    </row>
    <row r="8" spans="1:22" ht="12.75" customHeight="1">
      <c r="D8" s="346"/>
      <c r="E8" s="16">
        <f>Achievements!B10</f>
        <v>5</v>
      </c>
      <c r="F8" s="105" t="str">
        <f>Achievements!C10</f>
        <v>Build and hang a birdhouse</v>
      </c>
      <c r="G8" s="16" t="str">
        <f>IF(Achievements!M10&lt;&gt;"", Achievements!M10, " ")</f>
        <v xml:space="preserve"> </v>
      </c>
      <c r="I8" s="336"/>
      <c r="J8" s="16">
        <f>Electives!B11</f>
        <v>3</v>
      </c>
      <c r="K8" s="107" t="str">
        <f>Electives!C11</f>
        <v>Create a secret code</v>
      </c>
      <c r="L8" s="16" t="str">
        <f>IF(Electives!M11&lt;&gt;"", Electives!M11, " ")</f>
        <v xml:space="preserve"> </v>
      </c>
      <c r="N8" s="342"/>
      <c r="O8" s="16">
        <f>Electives!B66</f>
        <v>5</v>
      </c>
      <c r="P8" s="107" t="str">
        <f>Electives!C66</f>
        <v>Create your own constellation</v>
      </c>
      <c r="Q8" s="16" t="str">
        <f>IF(Electives!M66&lt;&gt;"", Electives!M66, " ")</f>
        <v xml:space="preserve"> </v>
      </c>
      <c r="S8" s="177">
        <f>'Cub Awards'!B10</f>
        <v>5</v>
      </c>
      <c r="T8" s="278" t="str">
        <f>'Cub Awards'!C10</f>
        <v>Join a safe kids program</v>
      </c>
      <c r="U8" s="278"/>
      <c r="V8" s="176" t="str">
        <f>IF('Cub Awards'!M10&lt;&gt;"", 'Cub Awards'!M10, "")</f>
        <v/>
      </c>
    </row>
    <row r="9" spans="1:22" ht="12.75" customHeight="1">
      <c r="D9" s="344" t="str">
        <f>Achievements!B12</f>
        <v>Games Tigers Play</v>
      </c>
      <c r="E9" s="344"/>
      <c r="F9" s="344"/>
      <c r="G9" s="141" t="str">
        <f>IF(Achievements!M11&lt;&gt;"", Achievements!M11, " ")</f>
        <v xml:space="preserve"> </v>
      </c>
      <c r="I9" s="336"/>
      <c r="J9" s="16">
        <f>Electives!B12</f>
        <v>4</v>
      </c>
      <c r="K9" s="107" t="str">
        <f>Electives!C12</f>
        <v>Crack a different secret code</v>
      </c>
      <c r="L9" s="16" t="str">
        <f>IF(Electives!M12&lt;&gt;"", Electives!M12, " ")</f>
        <v xml:space="preserve"> </v>
      </c>
      <c r="N9" s="342"/>
      <c r="O9" s="16">
        <f>Electives!B67</f>
        <v>6</v>
      </c>
      <c r="P9" s="107" t="str">
        <f>Electives!C67</f>
        <v>Create a homemade constellation</v>
      </c>
      <c r="Q9" s="16" t="str">
        <f>IF(Electives!M67&lt;&gt;"", Electives!M67, " ")</f>
        <v xml:space="preserve"> </v>
      </c>
      <c r="S9" s="177">
        <f>'Cub Awards'!B11</f>
        <v>6</v>
      </c>
      <c r="T9" s="278" t="str">
        <f>'Cub Awards'!C11</f>
        <v>Show what you have learned</v>
      </c>
      <c r="U9" s="278"/>
      <c r="V9" s="176" t="str">
        <f>IF('Cub Awards'!M11&lt;&gt;"", 'Cub Awards'!M11, "")</f>
        <v/>
      </c>
    </row>
    <row r="10" spans="1:22" ht="12" customHeight="1">
      <c r="A10" s="1" t="s">
        <v>14</v>
      </c>
      <c r="D10" s="342" t="str">
        <f>Achievements!E12</f>
        <v>(do 1, 2, and two of 3-5)</v>
      </c>
      <c r="E10" s="16" t="str">
        <f>Achievements!B13</f>
        <v>1a</v>
      </c>
      <c r="F10" s="105" t="str">
        <f>Achievements!C13</f>
        <v>Play two initiative games with your den</v>
      </c>
      <c r="G10" s="16" t="str">
        <f>IF(Achievements!M13&lt;&gt;"", Achievements!M13, " ")</f>
        <v xml:space="preserve"> </v>
      </c>
      <c r="I10" s="337"/>
      <c r="J10" s="16">
        <f>Electives!B13</f>
        <v>5</v>
      </c>
      <c r="K10" s="107" t="str">
        <f>Electives!C13</f>
        <v>Demonstrate how magic works</v>
      </c>
      <c r="L10" s="16" t="str">
        <f>IF(Electives!M13&lt;&gt;"", Electives!M13, " ")</f>
        <v xml:space="preserve"> </v>
      </c>
      <c r="N10" s="342"/>
      <c r="O10" s="16">
        <f>Electives!B68</f>
        <v>7</v>
      </c>
      <c r="P10" s="107" t="str">
        <f>Electives!C68</f>
        <v>Learn about two jobs in astronomy</v>
      </c>
      <c r="Q10" s="16" t="str">
        <f>IF(Electives!M68&lt;&gt;"", Electives!M68, " ")</f>
        <v xml:space="preserve"> </v>
      </c>
      <c r="T10" s="330" t="str">
        <f>'Cub Awards'!C13</f>
        <v>Outdoor Activity Award</v>
      </c>
      <c r="U10" s="331"/>
    </row>
    <row r="11" spans="1:22">
      <c r="A11" s="19" t="str">
        <f>D3</f>
        <v>Backyard Jungle / My Tiger Jungle</v>
      </c>
      <c r="B11" s="111" t="str">
        <f>Achievements!M11</f>
        <v xml:space="preserve"> </v>
      </c>
      <c r="D11" s="342"/>
      <c r="E11" s="16" t="str">
        <f>Achievements!B14</f>
        <v>1b</v>
      </c>
      <c r="F11" s="105" t="str">
        <f>Achievements!C14</f>
        <v>Listen carefully to and follow the rules</v>
      </c>
      <c r="G11" s="16" t="str">
        <f>IF(Achievements!M14&lt;&gt;"", Achievements!M14, " ")</f>
        <v xml:space="preserve"> </v>
      </c>
      <c r="I11" s="338" t="str">
        <f>Electives!B15</f>
        <v>Earning Your Stripes</v>
      </c>
      <c r="J11" s="338"/>
      <c r="K11" s="338"/>
      <c r="N11" s="342"/>
      <c r="O11" s="16">
        <f>Electives!B69</f>
        <v>8</v>
      </c>
      <c r="P11" s="107" t="str">
        <f>Electives!C69</f>
        <v>Visit a planetarium</v>
      </c>
      <c r="Q11" s="16" t="str">
        <f>IF(Electives!M69&lt;&gt;"", Electives!M69, " ")</f>
        <v xml:space="preserve"> </v>
      </c>
      <c r="S11" s="177">
        <f>'Cub Awards'!B14</f>
        <v>1</v>
      </c>
      <c r="T11" s="278" t="str">
        <f>'Cub Awards'!C14</f>
        <v>Attend either summer Day or Resident camp</v>
      </c>
      <c r="U11" s="278"/>
      <c r="V11" s="176" t="str">
        <f>IF('Cub Awards'!M14&lt;&gt;"", 'Cub Awards'!M14, "")</f>
        <v/>
      </c>
    </row>
    <row r="12" spans="1:22" ht="12.75" customHeight="1">
      <c r="A12" s="20" t="str">
        <f>D9</f>
        <v>Games Tigers Play</v>
      </c>
      <c r="B12" s="111" t="str">
        <f>Achievements!M20</f>
        <v/>
      </c>
      <c r="D12" s="342"/>
      <c r="E12" s="16" t="str">
        <f>Achievements!B15</f>
        <v>1c</v>
      </c>
      <c r="F12" s="143" t="str">
        <f>Achievements!C15</f>
        <v>Talk about what you learned while playing</v>
      </c>
      <c r="G12" s="16" t="str">
        <f>IF(Achievements!M15&lt;&gt;"", Achievements!M15, " ")</f>
        <v xml:space="preserve"> </v>
      </c>
      <c r="I12" s="343" t="str">
        <f>Electives!E15</f>
        <v>(do all)</v>
      </c>
      <c r="J12" s="16">
        <f>Electives!B16</f>
        <v>1</v>
      </c>
      <c r="K12" s="107" t="str">
        <f>Electives!C16</f>
        <v>Share five things that are orange</v>
      </c>
      <c r="L12" s="16" t="str">
        <f>IF(Electives!M16&lt;&gt;"", Electives!M16, " ")</f>
        <v xml:space="preserve"> </v>
      </c>
      <c r="N12" s="344" t="str">
        <f>Electives!B71</f>
        <v>Stories in Shapes</v>
      </c>
      <c r="O12" s="344"/>
      <c r="P12" s="344"/>
      <c r="Q12" s="344"/>
      <c r="S12" s="177">
        <f>'Cub Awards'!B15</f>
        <v>2</v>
      </c>
      <c r="T12" s="278" t="str">
        <f>'Cub Awards'!C15</f>
        <v>Complete Backyard Jungle / My Tiger Jungle</v>
      </c>
      <c r="U12" s="278"/>
      <c r="V12" s="176" t="str">
        <f>IF('Cub Awards'!M15&lt;&gt;"", 'Cub Awards'!M15, "")</f>
        <v xml:space="preserve"> </v>
      </c>
    </row>
    <row r="13" spans="1:22" ht="13.15" customHeight="1">
      <c r="A13" s="20" t="str">
        <f>D17</f>
        <v>My Family's Duty to God</v>
      </c>
      <c r="B13" s="111" t="str">
        <f>Achievements!M27</f>
        <v xml:space="preserve"> </v>
      </c>
      <c r="D13" s="342"/>
      <c r="E13" s="16">
        <f>Achievements!B16</f>
        <v>2</v>
      </c>
      <c r="F13" s="142" t="str">
        <f>Achievements!C16</f>
        <v>Bring a nutritious snack to den meeting</v>
      </c>
      <c r="G13" s="16" t="str">
        <f>IF(Achievements!M16&lt;&gt;"", Achievements!M16, " ")</f>
        <v xml:space="preserve"> </v>
      </c>
      <c r="I13" s="343"/>
      <c r="J13" s="16">
        <f>Electives!B17</f>
        <v>2</v>
      </c>
      <c r="K13" s="145" t="str">
        <f>Electives!C17</f>
        <v>Demonstrate loyalty to others over a week</v>
      </c>
      <c r="L13" s="16" t="str">
        <f>IF(Electives!M17&lt;&gt;"", Electives!M17, " ")</f>
        <v xml:space="preserve"> </v>
      </c>
      <c r="N13" s="339" t="str">
        <f>Electives!E71</f>
        <v>(do four)</v>
      </c>
      <c r="O13" s="16">
        <f>Electives!B72</f>
        <v>1</v>
      </c>
      <c r="P13" s="108" t="str">
        <f>Electives!C72</f>
        <v>Visit an art gallery or museum</v>
      </c>
      <c r="Q13" s="16" t="str">
        <f>IF(Electives!M72&lt;&gt;"", Electives!M72, " ")</f>
        <v xml:space="preserve"> </v>
      </c>
      <c r="S13" s="177">
        <f>'Cub Awards'!B16</f>
        <v>3</v>
      </c>
      <c r="T13" s="278" t="str">
        <f>'Cub Awards'!C16</f>
        <v>do four</v>
      </c>
      <c r="U13" s="278"/>
      <c r="V13" s="176" t="str">
        <f>IF('Cub Awards'!M16&lt;&gt;"", 'Cub Awards'!M16, "")</f>
        <v/>
      </c>
    </row>
    <row r="14" spans="1:22">
      <c r="A14" s="20" t="str">
        <f>D23</f>
        <v>Team Tiger</v>
      </c>
      <c r="B14" s="111" t="str">
        <f>Achievements!M34</f>
        <v/>
      </c>
      <c r="D14" s="342"/>
      <c r="E14" s="16">
        <f>Achievements!B17</f>
        <v>3</v>
      </c>
      <c r="F14" s="105" t="str">
        <f>Achievements!C17</f>
        <v>Make up a game with your den</v>
      </c>
      <c r="G14" s="16" t="str">
        <f>IF(Achievements!M17&lt;&gt;"", Achievements!M17, " ")</f>
        <v xml:space="preserve"> </v>
      </c>
      <c r="I14" s="343"/>
      <c r="J14" s="16">
        <f>Electives!B18</f>
        <v>3</v>
      </c>
      <c r="K14" s="107" t="str">
        <f>Electives!C18</f>
        <v>Do a new task to help your family</v>
      </c>
      <c r="L14" s="16" t="str">
        <f>IF(Electives!M18&lt;&gt;"", Electives!M18, " ")</f>
        <v xml:space="preserve"> </v>
      </c>
      <c r="N14" s="340"/>
      <c r="O14" s="16">
        <f>Electives!B73</f>
        <v>2</v>
      </c>
      <c r="P14" s="108" t="str">
        <f>Electives!C73</f>
        <v>Discuss what you like about art piece</v>
      </c>
      <c r="Q14" s="16" t="str">
        <f>IF(Electives!M73&lt;&gt;"", Electives!M73, " ")</f>
        <v xml:space="preserve"> </v>
      </c>
      <c r="S14" s="177" t="str">
        <f>'Cub Awards'!B17</f>
        <v>a</v>
      </c>
      <c r="T14" s="278" t="str">
        <f>'Cub Awards'!C17</f>
        <v>Participate in nature hike</v>
      </c>
      <c r="U14" s="278"/>
      <c r="V14" s="176" t="str">
        <f>IF('Cub Awards'!M17&lt;&gt;"", 'Cub Awards'!M17, "")</f>
        <v/>
      </c>
    </row>
    <row r="15" spans="1:22">
      <c r="A15" s="20" t="str">
        <f>D29</f>
        <v>Tiger Bites</v>
      </c>
      <c r="B15" s="111" t="str">
        <f>Achievements!M42</f>
        <v/>
      </c>
      <c r="D15" s="342"/>
      <c r="E15" s="16">
        <f>Achievements!B18</f>
        <v>4</v>
      </c>
      <c r="F15" s="105" t="str">
        <f>Achievements!C18</f>
        <v>Make up a new game and play it</v>
      </c>
      <c r="G15" s="16" t="str">
        <f>IF(Achievements!M18&lt;&gt;"", Achievements!M18, " ")</f>
        <v xml:space="preserve"> </v>
      </c>
      <c r="I15" s="343"/>
      <c r="J15" s="16">
        <f>Electives!B19</f>
        <v>4</v>
      </c>
      <c r="K15" s="107" t="str">
        <f>Electives!C19</f>
        <v>Talk about polite language</v>
      </c>
      <c r="L15" s="16" t="str">
        <f>IF(Electives!M19&lt;&gt;"", Electives!M19, " ")</f>
        <v xml:space="preserve"> </v>
      </c>
      <c r="N15" s="340"/>
      <c r="O15" s="16">
        <f>Electives!B74</f>
        <v>3</v>
      </c>
      <c r="P15" s="108" t="str">
        <f>Electives!C74</f>
        <v>Create an art piece</v>
      </c>
      <c r="Q15" s="16" t="str">
        <f>IF(Electives!M74&lt;&gt;"", Electives!M74, " ")</f>
        <v xml:space="preserve"> </v>
      </c>
      <c r="S15" s="177" t="str">
        <f>'Cub Awards'!B18</f>
        <v>b</v>
      </c>
      <c r="T15" s="278" t="str">
        <f>'Cub Awards'!C18</f>
        <v>Participate in outdoor activity</v>
      </c>
      <c r="U15" s="278"/>
      <c r="V15" s="176" t="str">
        <f>IF('Cub Awards'!M18&lt;&gt;"", 'Cub Awards'!M18, "")</f>
        <v/>
      </c>
    </row>
    <row r="16" spans="1:22" ht="12.75" customHeight="1">
      <c r="A16" s="112" t="str">
        <f>D36</f>
        <v>Tigers in the Wild</v>
      </c>
      <c r="B16" s="111" t="str">
        <f>Achievements!M53</f>
        <v/>
      </c>
      <c r="D16" s="342"/>
      <c r="E16" s="16">
        <f>Achievements!B19</f>
        <v>5</v>
      </c>
      <c r="F16" s="105" t="str">
        <f>Achievements!C19</f>
        <v>Learn how being active is part of health</v>
      </c>
      <c r="G16" s="16" t="str">
        <f>IF(Achievements!M19&lt;&gt;"", Achievements!M19, " ")</f>
        <v xml:space="preserve"> </v>
      </c>
      <c r="I16" s="343"/>
      <c r="J16" s="16">
        <f>Electives!B20</f>
        <v>5</v>
      </c>
      <c r="K16" s="107" t="str">
        <f>Electives!C20</f>
        <v>Play a game with your den politely</v>
      </c>
      <c r="L16" s="16" t="str">
        <f>IF(Electives!M20&lt;&gt;"", Electives!M20, " ")</f>
        <v xml:space="preserve"> </v>
      </c>
      <c r="N16" s="340"/>
      <c r="O16" s="16">
        <f>Electives!B75</f>
        <v>4</v>
      </c>
      <c r="P16" s="108" t="str">
        <f>Electives!C75</f>
        <v>Create an art piece using shapes</v>
      </c>
      <c r="Q16" s="16" t="str">
        <f>IF(Electives!M75&lt;&gt;"", Electives!M75, " ")</f>
        <v xml:space="preserve"> </v>
      </c>
      <c r="S16" s="177" t="str">
        <f>'Cub Awards'!B19</f>
        <v>c</v>
      </c>
      <c r="T16" s="278" t="str">
        <f>'Cub Awards'!C19</f>
        <v>Explain the buddy system</v>
      </c>
      <c r="U16" s="278"/>
      <c r="V16" s="176" t="str">
        <f>IF('Cub Awards'!M19&lt;&gt;"", 'Cub Awards'!M19, "")</f>
        <v/>
      </c>
    </row>
    <row r="17" spans="1:22">
      <c r="A17" s="45"/>
      <c r="B17" s="46"/>
      <c r="D17" s="344" t="str">
        <f>Achievements!B21</f>
        <v>My Family's Duty to God</v>
      </c>
      <c r="E17" s="344"/>
      <c r="F17" s="344"/>
      <c r="G17" s="344"/>
      <c r="I17" s="343"/>
      <c r="J17" s="16">
        <f>Electives!B21</f>
        <v>6</v>
      </c>
      <c r="K17" s="107" t="str">
        <f>Electives!C21</f>
        <v>Work on a service project</v>
      </c>
      <c r="L17" s="16" t="str">
        <f>IF(Electives!M21&lt;&gt;"", Electives!M21, " ")</f>
        <v xml:space="preserve"> </v>
      </c>
      <c r="N17" s="341"/>
      <c r="O17" s="16">
        <f>Electives!B76</f>
        <v>5</v>
      </c>
      <c r="P17" s="108" t="str">
        <f>Electives!C76</f>
        <v>Use tangrams to create shapes</v>
      </c>
      <c r="Q17" s="16" t="str">
        <f>IF(Electives!M76&lt;&gt;"", Electives!M76, " ")</f>
        <v xml:space="preserve"> </v>
      </c>
      <c r="R17" s="138"/>
      <c r="S17" s="177" t="str">
        <f>'Cub Awards'!B20</f>
        <v>d</v>
      </c>
      <c r="T17" s="278" t="str">
        <f>'Cub Awards'!C20</f>
        <v>Attend a pack overnighter</v>
      </c>
      <c r="U17" s="278"/>
      <c r="V17" s="176" t="str">
        <f>IF('Cub Awards'!M20&lt;&gt;"", 'Cub Awards'!M20, "")</f>
        <v/>
      </c>
    </row>
    <row r="18" spans="1:22" ht="12.75" customHeight="1">
      <c r="A18" s="1" t="s">
        <v>243</v>
      </c>
      <c r="D18" s="332" t="str">
        <f>Achievements!E21</f>
        <v>(do 1 and two of 2-5)</v>
      </c>
      <c r="E18" s="16">
        <f>Achievements!B22</f>
        <v>1</v>
      </c>
      <c r="F18" s="105" t="str">
        <f>Achievements!C22</f>
        <v>Find out what duty to God means</v>
      </c>
      <c r="G18" s="16" t="str">
        <f>IF(Achievements!M22&lt;&gt;"", Achievements!M22, " ")</f>
        <v xml:space="preserve"> </v>
      </c>
      <c r="I18" s="338" t="str">
        <f>Electives!B23</f>
        <v>Family Stories</v>
      </c>
      <c r="J18" s="338"/>
      <c r="K18" s="338"/>
      <c r="L18" s="141" t="str">
        <f>IF(Electives!M22&lt;&gt;"", Electives!M22, " ")</f>
        <v xml:space="preserve"> </v>
      </c>
      <c r="N18" s="338" t="str">
        <f>Electives!B78</f>
        <v>Tiger-iffic!</v>
      </c>
      <c r="O18" s="338"/>
      <c r="P18" s="338"/>
      <c r="Q18" s="338"/>
      <c r="S18" s="177" t="str">
        <f>'Cub Awards'!B21</f>
        <v>e</v>
      </c>
      <c r="T18" s="278" t="str">
        <f>'Cub Awards'!C21</f>
        <v>Complete an oudoor service project</v>
      </c>
      <c r="U18" s="278"/>
      <c r="V18" s="176" t="str">
        <f>IF('Cub Awards'!M21&lt;&gt;"", 'Cub Awards'!M21, "")</f>
        <v/>
      </c>
    </row>
    <row r="19" spans="1:22">
      <c r="A19" s="114" t="str">
        <f>I3</f>
        <v>Curiosity, Intrigue, and Magical Mysteries</v>
      </c>
      <c r="B19" s="16" t="str">
        <f>Electives!M14</f>
        <v/>
      </c>
      <c r="D19" s="333"/>
      <c r="E19" s="16">
        <f>Achievements!B23</f>
        <v>2</v>
      </c>
      <c r="F19" s="142" t="str">
        <f>Achievements!C23</f>
        <v>What makes family member special</v>
      </c>
      <c r="G19" s="16" t="str">
        <f>IF(Achievements!M23&lt;&gt;"", Achievements!M23, " ")</f>
        <v xml:space="preserve"> </v>
      </c>
      <c r="I19" s="343" t="str">
        <f>Electives!E23</f>
        <v>(do 1 and three of 2-8)</v>
      </c>
      <c r="J19" s="16">
        <f>Electives!B24</f>
        <v>1</v>
      </c>
      <c r="K19" s="107" t="str">
        <f>Electives!C24</f>
        <v>Discuss where your family originated</v>
      </c>
      <c r="L19" s="16" t="str">
        <f>IF(Electives!M24&lt;&gt;"", Electives!M24, " ")</f>
        <v xml:space="preserve"> </v>
      </c>
      <c r="N19" s="348" t="str">
        <f>Electives!E78</f>
        <v>(do 1-3 and one of 4-6)</v>
      </c>
      <c r="O19" s="16">
        <f>Electives!B79</f>
        <v>1</v>
      </c>
      <c r="P19" s="107" t="str">
        <f>Electives!C79</f>
        <v>Play two games by yourself</v>
      </c>
      <c r="Q19" s="16" t="str">
        <f>IF(Electives!M79&lt;&gt;"", Electives!M79, " ")</f>
        <v xml:space="preserve"> </v>
      </c>
      <c r="S19" s="177" t="str">
        <f>'Cub Awards'!B22</f>
        <v>f</v>
      </c>
      <c r="T19" s="278" t="str">
        <f>'Cub Awards'!C22</f>
        <v>Complete conservation project</v>
      </c>
      <c r="U19" s="278"/>
      <c r="V19" s="176" t="str">
        <f>IF('Cub Awards'!M22&lt;&gt;"", 'Cub Awards'!M22, "")</f>
        <v/>
      </c>
    </row>
    <row r="20" spans="1:22" ht="12.75" customHeight="1">
      <c r="A20" s="115" t="str">
        <f>I11</f>
        <v>Earning Your Stripes</v>
      </c>
      <c r="B20" s="16" t="str">
        <f>Electives!M22</f>
        <v xml:space="preserve"> </v>
      </c>
      <c r="D20" s="333"/>
      <c r="E20" s="16">
        <f>Achievements!B24</f>
        <v>3</v>
      </c>
      <c r="F20" s="105" t="str">
        <f>Achievements!C24</f>
        <v>Show your family's beliefs</v>
      </c>
      <c r="G20" s="16" t="str">
        <f>IF(Achievements!M24&lt;&gt;"", Achievements!M24, " ")</f>
        <v xml:space="preserve"> </v>
      </c>
      <c r="I20" s="343"/>
      <c r="J20" s="16">
        <f>Electives!B25</f>
        <v>2</v>
      </c>
      <c r="K20" s="107" t="str">
        <f>Electives!C25</f>
        <v>Make a family crest</v>
      </c>
      <c r="L20" s="16" t="str">
        <f>IF(Electives!M25&lt;&gt;"", Electives!M25, " ")</f>
        <v xml:space="preserve"> </v>
      </c>
      <c r="N20" s="348"/>
      <c r="O20" s="16">
        <f>Electives!B80</f>
        <v>2</v>
      </c>
      <c r="P20" s="107" t="str">
        <f>Electives!C80</f>
        <v>Play an inside game</v>
      </c>
      <c r="Q20" s="16" t="str">
        <f>IF(Electives!M80&lt;&gt;"", Electives!M80, " ")</f>
        <v xml:space="preserve"> </v>
      </c>
      <c r="S20" s="177" t="str">
        <f>'Cub Awards'!B23</f>
        <v>g</v>
      </c>
      <c r="T20" s="278" t="str">
        <f>'Cub Awards'!C23</f>
        <v>Earn the Summertime Pack Award</v>
      </c>
      <c r="U20" s="278"/>
      <c r="V20" s="176" t="str">
        <f>IF('Cub Awards'!M23&lt;&gt;"", 'Cub Awards'!M23, "")</f>
        <v/>
      </c>
    </row>
    <row r="21" spans="1:22">
      <c r="A21" s="115" t="str">
        <f>I18</f>
        <v>Family Stories</v>
      </c>
      <c r="B21" s="16" t="str">
        <f>Electives!M32</f>
        <v/>
      </c>
      <c r="D21" s="333"/>
      <c r="E21" s="16">
        <f>Achievements!B25</f>
        <v>4</v>
      </c>
      <c r="F21" s="105" t="str">
        <f>Achievements!C25</f>
        <v>Participate in a worship experience</v>
      </c>
      <c r="G21" s="16" t="str">
        <f>IF(Achievements!M25&lt;&gt;"", Achievements!M25, " ")</f>
        <v xml:space="preserve"> </v>
      </c>
      <c r="I21" s="343"/>
      <c r="J21" s="16">
        <f>Electives!B26</f>
        <v>3</v>
      </c>
      <c r="K21" s="107" t="str">
        <f>Electives!C26</f>
        <v>Find out about your heritage</v>
      </c>
      <c r="L21" s="16" t="str">
        <f>IF(Electives!M26&lt;&gt;"", Electives!M26, " ")</f>
        <v xml:space="preserve"> </v>
      </c>
      <c r="N21" s="348"/>
      <c r="O21" s="16">
        <f>Electives!B81</f>
        <v>3</v>
      </c>
      <c r="P21" s="107" t="str">
        <f>Electives!C81</f>
        <v>Play a problem-solving game</v>
      </c>
      <c r="Q21" s="16" t="str">
        <f>IF(Electives!M81&lt;&gt;"", Electives!M81, " ")</f>
        <v xml:space="preserve"> </v>
      </c>
      <c r="S21" s="177" t="str">
        <f>'Cub Awards'!B24</f>
        <v>h</v>
      </c>
      <c r="T21" s="278" t="str">
        <f>'Cub Awards'!C24</f>
        <v>Participate in nature observation</v>
      </c>
      <c r="U21" s="278"/>
      <c r="V21" s="176" t="str">
        <f>IF('Cub Awards'!M24&lt;&gt;"", 'Cub Awards'!M24, "")</f>
        <v/>
      </c>
    </row>
    <row r="22" spans="1:22">
      <c r="A22" s="115" t="str">
        <f>I27</f>
        <v>Floats and Boats</v>
      </c>
      <c r="B22" s="16" t="str">
        <f>Electives!M41</f>
        <v/>
      </c>
      <c r="D22" s="334"/>
      <c r="E22" s="16">
        <f>Achievements!B26</f>
        <v>5</v>
      </c>
      <c r="F22" s="143" t="str">
        <f>Achievements!C26</f>
        <v>Carry out an act that shows duty to God</v>
      </c>
      <c r="G22" s="16" t="str">
        <f>IF(Achievements!M26&lt;&gt;"", Achievements!M26, " ")</f>
        <v xml:space="preserve"> </v>
      </c>
      <c r="I22" s="343"/>
      <c r="J22" s="16">
        <f>Electives!B27</f>
        <v>4</v>
      </c>
      <c r="K22" s="107" t="str">
        <f>Electives!C27</f>
        <v>Interview a family elder</v>
      </c>
      <c r="L22" s="16" t="str">
        <f>IF(Electives!M27&lt;&gt;"", Electives!M27, " ")</f>
        <v xml:space="preserve"> </v>
      </c>
      <c r="N22" s="348"/>
      <c r="O22" s="16" t="str">
        <f>Electives!B82</f>
        <v>4a</v>
      </c>
      <c r="P22" s="107" t="str">
        <f>Electives!C82</f>
        <v>Play a family video game tournament</v>
      </c>
      <c r="Q22" s="16" t="str">
        <f>IF(Electives!M82&lt;&gt;"", Electives!M82, " ")</f>
        <v xml:space="preserve"> </v>
      </c>
      <c r="S22" s="177" t="str">
        <f>'Cub Awards'!B25</f>
        <v>i</v>
      </c>
      <c r="T22" s="278" t="str">
        <f>'Cub Awards'!C25</f>
        <v>Participate in outdoor aquatics</v>
      </c>
      <c r="U22" s="278"/>
      <c r="V22" s="176" t="str">
        <f>IF('Cub Awards'!M25&lt;&gt;"", 'Cub Awards'!M25, "")</f>
        <v/>
      </c>
    </row>
    <row r="23" spans="1:22">
      <c r="A23" s="116" t="str">
        <f>I35</f>
        <v>Good Knights</v>
      </c>
      <c r="B23" s="16" t="str">
        <f>Electives!M49</f>
        <v/>
      </c>
      <c r="D23" s="344" t="str">
        <f>Achievements!B28</f>
        <v>Team Tiger</v>
      </c>
      <c r="E23" s="344"/>
      <c r="F23" s="344"/>
      <c r="G23" s="344"/>
      <c r="I23" s="343"/>
      <c r="J23" s="16">
        <f>Electives!B28</f>
        <v>5</v>
      </c>
      <c r="K23" s="107" t="str">
        <f>Electives!C28</f>
        <v>Make a family tree</v>
      </c>
      <c r="L23" s="16" t="str">
        <f>IF(Electives!M28&lt;&gt;"", Electives!M28, " ")</f>
        <v xml:space="preserve"> </v>
      </c>
      <c r="N23" s="348"/>
      <c r="O23" s="16" t="str">
        <f>Electives!B83</f>
        <v>4b</v>
      </c>
      <c r="P23" s="145" t="str">
        <f>Electives!C83</f>
        <v>List three tips to help someone learn a game</v>
      </c>
      <c r="Q23" s="16" t="str">
        <f>IF(Electives!M83&lt;&gt;"", Electives!M83, " ")</f>
        <v xml:space="preserve"> </v>
      </c>
      <c r="S23" s="177" t="str">
        <f>'Cub Awards'!B26</f>
        <v>j</v>
      </c>
      <c r="T23" s="278" t="str">
        <f>'Cub Awards'!C26</f>
        <v>Participate in outdoor campfire pgm</v>
      </c>
      <c r="U23" s="278"/>
      <c r="V23" s="176" t="str">
        <f>IF('Cub Awards'!M26&lt;&gt;"", 'Cub Awards'!M26, "")</f>
        <v/>
      </c>
    </row>
    <row r="24" spans="1:22" ht="12.75" customHeight="1">
      <c r="A24" s="115" t="str">
        <f>I42</f>
        <v>Rolling Tigers</v>
      </c>
      <c r="B24" s="16" t="str">
        <f>Electives!M60</f>
        <v/>
      </c>
      <c r="D24" s="346" t="str">
        <f>Achievements!E28</f>
        <v>(do 1-2 and two of 3-5)</v>
      </c>
      <c r="E24" s="16">
        <f>Achievements!B29</f>
        <v>1</v>
      </c>
      <c r="F24" s="105" t="str">
        <f>Achievements!C29</f>
        <v>List different teams you're a part of</v>
      </c>
      <c r="G24" s="16" t="str">
        <f>IF(Achievements!M29&lt;&gt;"", Achievements!M29, " ")</f>
        <v xml:space="preserve"> </v>
      </c>
      <c r="I24" s="343"/>
      <c r="J24" s="16">
        <f>Electives!B29</f>
        <v>6</v>
      </c>
      <c r="K24" s="107" t="str">
        <f>Electives!C29</f>
        <v>Share what your name means</v>
      </c>
      <c r="L24" s="16" t="str">
        <f>IF(Electives!M29&lt;&gt;"", Electives!M29, " ")</f>
        <v xml:space="preserve"> </v>
      </c>
      <c r="N24" s="348"/>
      <c r="O24" s="16" t="str">
        <f>Electives!B84</f>
        <v>4c</v>
      </c>
      <c r="P24" s="108" t="str">
        <f>Electives!C84</f>
        <v>Play an appropriate game with a friend</v>
      </c>
      <c r="Q24" s="16" t="str">
        <f>IF(Electives!M84&lt;&gt;"", Electives!M84, " ")</f>
        <v xml:space="preserve"> </v>
      </c>
      <c r="S24" s="177" t="str">
        <f>'Cub Awards'!B27</f>
        <v>k</v>
      </c>
      <c r="T24" s="278" t="str">
        <f>'Cub Awards'!C27</f>
        <v>Participate in outdoor sporting event</v>
      </c>
      <c r="U24" s="278"/>
      <c r="V24" s="176" t="str">
        <f>IF('Cub Awards'!M27&lt;&gt;"", 'Cub Awards'!M27, "")</f>
        <v/>
      </c>
    </row>
    <row r="25" spans="1:22" ht="12.75" customHeight="1">
      <c r="A25" s="115" t="str">
        <f>N3</f>
        <v>Sky is the Limit</v>
      </c>
      <c r="B25" s="16" t="str">
        <f>Electives!M70</f>
        <v/>
      </c>
      <c r="D25" s="346"/>
      <c r="E25" s="16">
        <f>Achievements!B30</f>
        <v>2</v>
      </c>
      <c r="F25" s="105" t="str">
        <f>Achievements!C30</f>
        <v>Make a den job chart</v>
      </c>
      <c r="G25" s="16" t="str">
        <f>IF(Achievements!M30&lt;&gt;"", Achievements!M30, " ")</f>
        <v xml:space="preserve"> </v>
      </c>
      <c r="I25" s="343"/>
      <c r="J25" s="16">
        <f>Electives!B30</f>
        <v>7</v>
      </c>
      <c r="K25" s="145" t="str">
        <f>Electives!C30</f>
        <v>Share favorite snack from your heritage</v>
      </c>
      <c r="L25" s="16" t="str">
        <f>IF(Electives!M30&lt;&gt;"", Electives!M30, " ")</f>
        <v xml:space="preserve"> </v>
      </c>
      <c r="N25" s="348"/>
      <c r="O25" s="16">
        <f>Electives!B85</f>
        <v>5</v>
      </c>
      <c r="P25" s="107" t="str">
        <f>Electives!C85</f>
        <v>Invent a game and play it</v>
      </c>
      <c r="Q25" s="16" t="str">
        <f>IF(Electives!M85&lt;&gt;"", Electives!M85, " ")</f>
        <v xml:space="preserve"> </v>
      </c>
      <c r="S25" s="177" t="str">
        <f>'Cub Awards'!B28</f>
        <v>l</v>
      </c>
      <c r="T25" s="278" t="str">
        <f>'Cub Awards'!C28</f>
        <v>Participate in outdoor worship service</v>
      </c>
      <c r="U25" s="278"/>
      <c r="V25" s="176" t="str">
        <f>IF('Cub Awards'!M28&lt;&gt;"", 'Cub Awards'!M28, "")</f>
        <v/>
      </c>
    </row>
    <row r="26" spans="1:22" ht="12.75" customHeight="1">
      <c r="A26" s="115" t="str">
        <f>N12</f>
        <v>Stories in Shapes</v>
      </c>
      <c r="B26" s="113" t="str">
        <f>Electives!M77</f>
        <v/>
      </c>
      <c r="D26" s="346"/>
      <c r="E26" s="16">
        <f>Achievements!B31</f>
        <v>3</v>
      </c>
      <c r="F26" s="143" t="str">
        <f>Achievements!C31</f>
        <v>Do two chores at home weekly for a month</v>
      </c>
      <c r="G26" s="16" t="str">
        <f>IF(Achievements!M31&lt;&gt;"", Achievements!M31, " ")</f>
        <v xml:space="preserve"> </v>
      </c>
      <c r="I26" s="343"/>
      <c r="J26" s="16">
        <f>Electives!B31</f>
        <v>8</v>
      </c>
      <c r="K26" s="107" t="str">
        <f>Electives!C31</f>
        <v>Locate your family's origin on a map</v>
      </c>
      <c r="L26" s="16" t="str">
        <f>IF(Electives!M31&lt;&gt;"", Electives!M31, " ")</f>
        <v xml:space="preserve"> </v>
      </c>
      <c r="N26" s="348"/>
      <c r="O26" s="16">
        <f>Electives!B86</f>
        <v>6</v>
      </c>
      <c r="P26" s="107" t="str">
        <f>Electives!C86</f>
        <v>Play a team game with your den</v>
      </c>
      <c r="Q26" s="16" t="str">
        <f>IF(Electives!M86&lt;&gt;"", Electives!M86, " ")</f>
        <v xml:space="preserve"> </v>
      </c>
      <c r="S26" s="177" t="str">
        <f>'Cub Awards'!B29</f>
        <v>m</v>
      </c>
      <c r="T26" s="278" t="str">
        <f>'Cub Awards'!C29</f>
        <v>Explore park</v>
      </c>
      <c r="U26" s="278"/>
      <c r="V26" s="176" t="str">
        <f>IF('Cub Awards'!M29&lt;&gt;"", 'Cub Awards'!M29, "")</f>
        <v/>
      </c>
    </row>
    <row r="27" spans="1:22">
      <c r="A27" s="115" t="str">
        <f>N18</f>
        <v>Tiger-iffic!</v>
      </c>
      <c r="B27" s="16" t="str">
        <f>Electives!M87</f>
        <v xml:space="preserve"> </v>
      </c>
      <c r="D27" s="346"/>
      <c r="E27" s="16">
        <f>Achievements!B32</f>
        <v>4</v>
      </c>
      <c r="F27" s="105" t="str">
        <f>Achievements!C32</f>
        <v>Do activity to help community</v>
      </c>
      <c r="G27" s="16" t="str">
        <f>IF(Achievements!M32&lt;&gt;"", Achievements!M32, " ")</f>
        <v xml:space="preserve"> </v>
      </c>
      <c r="I27" s="338" t="str">
        <f>Electives!B33</f>
        <v>Floats and Boats</v>
      </c>
      <c r="J27" s="338"/>
      <c r="K27" s="338"/>
      <c r="L27" s="141" t="str">
        <f>IF(Electives!M31&lt;&gt;"", Electives!M31, " ")</f>
        <v xml:space="preserve"> </v>
      </c>
      <c r="N27" s="344" t="str">
        <f>Electives!B88</f>
        <v>Tiger: Safe and Smart</v>
      </c>
      <c r="O27" s="344"/>
      <c r="P27" s="344"/>
      <c r="Q27" s="344"/>
      <c r="S27" s="177" t="str">
        <f>'Cub Awards'!B30</f>
        <v>n</v>
      </c>
      <c r="T27" s="278" t="str">
        <f>'Cub Awards'!C30</f>
        <v>Invent and play outside game</v>
      </c>
      <c r="U27" s="278"/>
      <c r="V27" s="176" t="str">
        <f>IF('Cub Awards'!M30&lt;&gt;"", 'Cub Awards'!M30, "")</f>
        <v/>
      </c>
    </row>
    <row r="28" spans="1:22">
      <c r="A28" s="115" t="str">
        <f>N27</f>
        <v>Tiger: Safe and Smart</v>
      </c>
      <c r="B28" s="16" t="str">
        <f>Electives!M98</f>
        <v xml:space="preserve"> </v>
      </c>
      <c r="D28" s="346"/>
      <c r="E28" s="16">
        <f>Achievements!B33</f>
        <v>5</v>
      </c>
      <c r="F28" s="142" t="str">
        <f>Achievements!C33</f>
        <v>Show 3 ways a den makes a good team</v>
      </c>
      <c r="G28" s="16" t="str">
        <f>IF(Achievements!M33&lt;&gt;"", Achievements!M33, " ")</f>
        <v xml:space="preserve"> </v>
      </c>
      <c r="I28" s="343" t="str">
        <f>Electives!E33</f>
        <v>(1-4 and one of 5-7)</v>
      </c>
      <c r="J28" s="16">
        <f>Electives!B34</f>
        <v>1</v>
      </c>
      <c r="K28" s="140" t="str">
        <f>Electives!C34</f>
        <v>Say the SCOUT water safety chant</v>
      </c>
      <c r="L28" s="16" t="str">
        <f>IF(Electives!M34&lt;&gt;"", Electives!M34, " ")</f>
        <v xml:space="preserve"> </v>
      </c>
      <c r="N28" s="343" t="str">
        <f>Electives!E88</f>
        <v>(do 1-8)</v>
      </c>
      <c r="O28" s="16">
        <f>Electives!B89</f>
        <v>1</v>
      </c>
      <c r="P28" s="107" t="str">
        <f>Electives!C89</f>
        <v>Memorize your Address</v>
      </c>
      <c r="Q28" s="16" t="str">
        <f>IF(Electives!M89&lt;&gt;"", Electives!M89, " ")</f>
        <v xml:space="preserve"> </v>
      </c>
    </row>
    <row r="29" spans="1:22" ht="12.75" customHeight="1">
      <c r="A29" s="115" t="str">
        <f>N37</f>
        <v>Tiger Tag</v>
      </c>
      <c r="B29" s="16" t="str">
        <f>Electives!M104</f>
        <v/>
      </c>
      <c r="D29" s="344" t="str">
        <f>Achievements!B35</f>
        <v>Tiger Bites</v>
      </c>
      <c r="E29" s="344"/>
      <c r="F29" s="344"/>
      <c r="G29" s="344"/>
      <c r="I29" s="343"/>
      <c r="J29" s="16">
        <f>Electives!B35</f>
        <v>2</v>
      </c>
      <c r="K29" s="140" t="str">
        <f>Electives!C35</f>
        <v>Importance of buddies and play game</v>
      </c>
      <c r="L29" s="16" t="str">
        <f>IF(Electives!M35&lt;&gt;"", Electives!M35, " ")</f>
        <v xml:space="preserve"> </v>
      </c>
      <c r="N29" s="343"/>
      <c r="O29" s="16">
        <f>Electives!B90</f>
        <v>2</v>
      </c>
      <c r="P29" s="109" t="str">
        <f>Electives!C90</f>
        <v>Memorize an emergency contact's phone #</v>
      </c>
      <c r="Q29" s="16" t="str">
        <f>IF(Electives!M90&lt;&gt;"", Electives!M90, " ")</f>
        <v xml:space="preserve"> </v>
      </c>
    </row>
    <row r="30" spans="1:22" ht="12.75" customHeight="1">
      <c r="A30" s="115" t="str">
        <f>N42</f>
        <v>Tiger Tales</v>
      </c>
      <c r="B30" s="16" t="str">
        <f>Electives!M113</f>
        <v xml:space="preserve"> </v>
      </c>
      <c r="D30" s="347" t="str">
        <f>Achievements!E35</f>
        <v>(do 1-2 and two of 3-6)</v>
      </c>
      <c r="E30" s="16">
        <f>Achievements!B36</f>
        <v>1</v>
      </c>
      <c r="F30" s="105" t="str">
        <f>Achievements!C36</f>
        <v>Identify good and bad food choices</v>
      </c>
      <c r="G30" s="16" t="str">
        <f>IF(Achievements!M36&lt;&gt;"", Achievements!M36, " ")</f>
        <v xml:space="preserve"> </v>
      </c>
      <c r="I30" s="343"/>
      <c r="J30" s="16">
        <f>Electives!B36</f>
        <v>3</v>
      </c>
      <c r="K30" s="140" t="str">
        <f>Electives!C36</f>
        <v>Help someone into the water</v>
      </c>
      <c r="L30" s="16" t="str">
        <f>IF(Electives!M36&lt;&gt;"", Electives!M36, " ")</f>
        <v xml:space="preserve"> </v>
      </c>
      <c r="N30" s="343"/>
      <c r="O30" s="16">
        <f>Electives!B91</f>
        <v>3</v>
      </c>
      <c r="P30" s="107" t="str">
        <f>Electives!C91</f>
        <v>Take 911 safety quiz</v>
      </c>
      <c r="Q30" s="16" t="str">
        <f>IF(Electives!M91&lt;&gt;"", Electives!M91, " ")</f>
        <v xml:space="preserve"> </v>
      </c>
      <c r="S30" s="329" t="s">
        <v>419</v>
      </c>
      <c r="T30" s="329"/>
      <c r="U30" s="329"/>
      <c r="V30" s="329"/>
    </row>
    <row r="31" spans="1:22">
      <c r="A31" s="112" t="str">
        <f>N50</f>
        <v>Tiger Theater</v>
      </c>
      <c r="B31" s="16" t="str">
        <f>Electives!M120</f>
        <v xml:space="preserve"> </v>
      </c>
      <c r="D31" s="347"/>
      <c r="E31" s="16">
        <f>Achievements!B37</f>
        <v>2</v>
      </c>
      <c r="F31" s="105" t="str">
        <f>Achievements!C37</f>
        <v>Keep yourself and area clean</v>
      </c>
      <c r="G31" s="16" t="str">
        <f>IF(Achievements!M37&lt;&gt;"", Achievements!M37, " ")</f>
        <v xml:space="preserve"> </v>
      </c>
      <c r="I31" s="343"/>
      <c r="J31" s="16">
        <f>Electives!B37</f>
        <v>4</v>
      </c>
      <c r="K31" s="147" t="str">
        <f>Electives!C37</f>
        <v>Blow your breath under water and do a glide</v>
      </c>
      <c r="L31" s="16" t="str">
        <f>IF(Electives!M37&lt;&gt;"", Electives!M37, " ")</f>
        <v xml:space="preserve"> </v>
      </c>
      <c r="N31" s="343"/>
      <c r="O31" s="16">
        <f>Electives!B92</f>
        <v>4</v>
      </c>
      <c r="P31" s="107" t="str">
        <f>Electives!C92</f>
        <v>Show "Stop Drop and Roll"</v>
      </c>
      <c r="Q31" s="16" t="str">
        <f>IF(Electives!M92&lt;&gt;"", Electives!M92, " ")</f>
        <v xml:space="preserve"> </v>
      </c>
      <c r="S31" s="329"/>
      <c r="T31" s="329"/>
      <c r="U31" s="329"/>
      <c r="V31" s="329"/>
    </row>
    <row r="32" spans="1:22">
      <c r="A32" s="2"/>
      <c r="B32" s="15"/>
      <c r="D32" s="347"/>
      <c r="E32" s="16">
        <f>Achievements!B38</f>
        <v>3</v>
      </c>
      <c r="F32" s="142" t="str">
        <f>Achievements!C38</f>
        <v>Show difference between fruit and veggie</v>
      </c>
      <c r="G32" s="16" t="str">
        <f>IF(Achievements!M38&lt;&gt;"", Achievements!M38, " ")</f>
        <v xml:space="preserve"> </v>
      </c>
      <c r="I32" s="343"/>
      <c r="J32" s="16">
        <f>Electives!B38</f>
        <v>5</v>
      </c>
      <c r="K32" s="140" t="str">
        <f>Electives!C38</f>
        <v>Identify five different kinds of boats</v>
      </c>
      <c r="L32" s="16" t="str">
        <f>IF(Electives!M38&lt;&gt;"", Electives!M38, " ")</f>
        <v xml:space="preserve"> </v>
      </c>
      <c r="N32" s="343"/>
      <c r="O32" s="16">
        <f>Electives!B93</f>
        <v>5</v>
      </c>
      <c r="P32" s="107" t="str">
        <f>Electives!C93</f>
        <v>Show rolling someone in a blanket</v>
      </c>
      <c r="Q32" s="16" t="str">
        <f>IF(Electives!M93&lt;&gt;"", Electives!M93, " ")</f>
        <v xml:space="preserve"> </v>
      </c>
      <c r="S32" s="10"/>
      <c r="T32" s="178" t="str">
        <f>'Shooting Sports'!C5</f>
        <v>BB Gun: Level 1</v>
      </c>
      <c r="U32" s="10"/>
      <c r="V32" s="10"/>
    </row>
    <row r="33" spans="1:22" ht="12.75" customHeight="1">
      <c r="A33" s="2"/>
      <c r="B33" s="15"/>
      <c r="D33" s="347"/>
      <c r="E33" s="16">
        <f>Achievements!B39</f>
        <v>4</v>
      </c>
      <c r="F33" s="105" t="str">
        <f>Achievements!C39</f>
        <v>Help your family at a meal for a week</v>
      </c>
      <c r="G33" s="16" t="str">
        <f>IF(Achievements!M39&lt;&gt;"", Achievements!M39, " ")</f>
        <v xml:space="preserve"> </v>
      </c>
      <c r="I33" s="343"/>
      <c r="J33" s="16">
        <f>Electives!B39</f>
        <v>6</v>
      </c>
      <c r="K33" s="140" t="str">
        <f>Electives!C39</f>
        <v>Build a boat from recycled materials</v>
      </c>
      <c r="L33" s="16" t="str">
        <f>IF(Electives!M39&lt;&gt;"", Electives!M39, " ")</f>
        <v xml:space="preserve"> </v>
      </c>
      <c r="N33" s="343"/>
      <c r="O33" s="16">
        <f>Electives!B94</f>
        <v>6</v>
      </c>
      <c r="P33" s="107" t="str">
        <f>Electives!C94</f>
        <v>Make a fire escape map</v>
      </c>
      <c r="Q33" s="16" t="str">
        <f>IF(Electives!M94&lt;&gt;"", Electives!M94, " ")</f>
        <v xml:space="preserve"> </v>
      </c>
      <c r="S33" s="148">
        <f>'Shooting Sports'!B6</f>
        <v>1</v>
      </c>
      <c r="T33" s="148" t="str">
        <f>'Shooting Sports'!C6</f>
        <v>Explain what to do if you find gun</v>
      </c>
      <c r="U33" s="148"/>
      <c r="V33" s="148" t="str">
        <f>IF('Shooting Sports'!M6&lt;&gt;"", 'Shooting Sports'!M6, "")</f>
        <v/>
      </c>
    </row>
    <row r="34" spans="1:22" ht="12.75" customHeight="1">
      <c r="A34" s="2"/>
      <c r="B34" s="15"/>
      <c r="D34" s="347"/>
      <c r="E34" s="16">
        <f>Achievements!B40</f>
        <v>5</v>
      </c>
      <c r="F34" s="143" t="str">
        <f>Achievements!C40</f>
        <v>Use manners while eating with your fingers</v>
      </c>
      <c r="G34" s="16" t="str">
        <f>IF(Achievements!M40&lt;&gt;"", Achievements!M40, " ")</f>
        <v xml:space="preserve"> </v>
      </c>
      <c r="I34" s="343"/>
      <c r="J34" s="16">
        <f>Electives!B40</f>
        <v>7</v>
      </c>
      <c r="K34" s="146" t="str">
        <f>Electives!C40</f>
        <v>Show you can wear a life jacket properly</v>
      </c>
      <c r="L34" s="16" t="str">
        <f>IF(Electives!M40&lt;&gt;"", Electives!M40, " ")</f>
        <v xml:space="preserve"> </v>
      </c>
      <c r="N34" s="343"/>
      <c r="O34" s="16">
        <f>Electives!B95</f>
        <v>7</v>
      </c>
      <c r="P34" s="108" t="str">
        <f>Electives!C95</f>
        <v>Explain fire escape map and do fire drill</v>
      </c>
      <c r="Q34" s="16" t="str">
        <f>IF(Electives!M95&lt;&gt;"", Electives!M95, " ")</f>
        <v xml:space="preserve"> </v>
      </c>
      <c r="S34" s="148">
        <f>'Shooting Sports'!B7</f>
        <v>2</v>
      </c>
      <c r="T34" s="148" t="str">
        <f>'Shooting Sports'!C7</f>
        <v>Load, fire, secure gun and safety mech.</v>
      </c>
      <c r="U34" s="148"/>
      <c r="V34" s="148" t="str">
        <f>IF('Shooting Sports'!M7&lt;&gt;"", 'Shooting Sports'!M7, "")</f>
        <v/>
      </c>
    </row>
    <row r="35" spans="1:22">
      <c r="A35" s="88" t="s">
        <v>92</v>
      </c>
      <c r="B35" s="119"/>
      <c r="D35" s="347"/>
      <c r="E35" s="16">
        <f>Achievements!B41</f>
        <v>6</v>
      </c>
      <c r="F35" s="105" t="str">
        <f>Achievements!C41</f>
        <v>Make a good snack choice for den</v>
      </c>
      <c r="G35" s="16" t="str">
        <f>IF(Achievements!M41&lt;&gt;"", Achievements!M41, " ")</f>
        <v xml:space="preserve"> </v>
      </c>
      <c r="I35" s="338" t="str">
        <f>Electives!B42</f>
        <v>Good Knights</v>
      </c>
      <c r="J35" s="338"/>
      <c r="K35" s="338"/>
      <c r="L35" s="338"/>
      <c r="N35" s="343"/>
      <c r="O35" s="16">
        <f>Electives!B96</f>
        <v>8</v>
      </c>
      <c r="P35" s="144" t="str">
        <f>Electives!C96</f>
        <v>Find and check batteries in smoke detectors</v>
      </c>
      <c r="Q35" s="16" t="str">
        <f>IF(Electives!M96&lt;&gt;"", Electives!M96, " ")</f>
        <v xml:space="preserve"> </v>
      </c>
      <c r="S35" s="148">
        <f>'Shooting Sports'!B8</f>
        <v>3</v>
      </c>
      <c r="T35" s="148" t="str">
        <f>'Shooting Sports'!C8</f>
        <v>Demonstrate good shooting techniques</v>
      </c>
      <c r="U35" s="148"/>
      <c r="V35" s="148" t="str">
        <f>IF('Shooting Sports'!M8&lt;&gt;"", 'Shooting Sports'!M8, "")</f>
        <v/>
      </c>
    </row>
    <row r="36" spans="1:22" ht="12.75" customHeight="1">
      <c r="A36" s="89" t="s">
        <v>93</v>
      </c>
      <c r="B36" s="120"/>
      <c r="D36" s="344" t="str">
        <f>Achievements!B43</f>
        <v>Tigers in the Wild</v>
      </c>
      <c r="E36" s="344"/>
      <c r="F36" s="344"/>
      <c r="G36" s="344"/>
      <c r="I36" s="347" t="str">
        <f>Electives!E42</f>
        <v>(do 1-2 and two of 3-6)</v>
      </c>
      <c r="J36" s="16">
        <f>Electives!B43</f>
        <v>1</v>
      </c>
      <c r="K36" s="107" t="str">
        <f>Electives!C43</f>
        <v>Explain one point of the Scout Law</v>
      </c>
      <c r="L36" s="16" t="str">
        <f>IF(Electives!M43&lt;&gt;"", Electives!M43, " ")</f>
        <v xml:space="preserve"> </v>
      </c>
      <c r="N36" s="343"/>
      <c r="O36" s="16">
        <f>Electives!B97</f>
        <v>9</v>
      </c>
      <c r="P36" s="107" t="str">
        <f>Electives!C97</f>
        <v>Visit with an emergency responder</v>
      </c>
      <c r="Q36" s="16" t="str">
        <f>IF(Electives!M97&lt;&gt;"", Electives!M97, " ")</f>
        <v xml:space="preserve"> </v>
      </c>
      <c r="S36" s="148">
        <f>'Shooting Sports'!B9</f>
        <v>4</v>
      </c>
      <c r="T36" s="148" t="str">
        <f>'Shooting Sports'!C9</f>
        <v>Show how to put away and store gun</v>
      </c>
      <c r="U36" s="148"/>
      <c r="V36" s="148" t="str">
        <f>IF('Shooting Sports'!M9&lt;&gt;"", 'Shooting Sports'!M9, "")</f>
        <v/>
      </c>
    </row>
    <row r="37" spans="1:22" ht="12.75" customHeight="1">
      <c r="A37" s="89" t="s">
        <v>334</v>
      </c>
      <c r="B37" s="120"/>
      <c r="D37" s="343" t="str">
        <f>Achievements!E43</f>
        <v>(do 1-3 and one of 4-7)</v>
      </c>
      <c r="E37" s="16">
        <f>Achievements!B44</f>
        <v>1</v>
      </c>
      <c r="F37" s="142" t="str">
        <f>Achievements!C44</f>
        <v>Collect the CS Six Essentials for a hike</v>
      </c>
      <c r="G37" s="16" t="str">
        <f>IF(Achievements!M44&lt;&gt;"", Achievements!M44, " ")</f>
        <v xml:space="preserve"> </v>
      </c>
      <c r="I37" s="347"/>
      <c r="J37" s="16">
        <f>Electives!B44</f>
        <v>2</v>
      </c>
      <c r="K37" s="107" t="str">
        <f>Electives!C44</f>
        <v>Make a code of conduct for your den</v>
      </c>
      <c r="L37" s="16" t="str">
        <f>IF(Electives!M44&lt;&gt;"", Electives!M44, " ")</f>
        <v xml:space="preserve"> </v>
      </c>
      <c r="N37" s="344" t="str">
        <f>Electives!B99</f>
        <v>Tiger Tag</v>
      </c>
      <c r="O37" s="344"/>
      <c r="P37" s="344"/>
      <c r="Q37" s="344"/>
      <c r="S37" s="179"/>
      <c r="T37" s="178" t="str">
        <f>'Shooting Sports'!C11</f>
        <v>BB Gun: Level 2</v>
      </c>
      <c r="U37" s="179"/>
      <c r="V37" s="179" t="str">
        <f>IF('Shooting Sports'!M11&lt;&gt;"", 'Shooting Sports'!M11, "")</f>
        <v/>
      </c>
    </row>
    <row r="38" spans="1:22" ht="12.75" customHeight="1">
      <c r="A38" s="90" t="s">
        <v>94</v>
      </c>
      <c r="B38" s="121"/>
      <c r="D38" s="343"/>
      <c r="E38" s="16">
        <f>Achievements!B45</f>
        <v>2</v>
      </c>
      <c r="F38" s="105" t="str">
        <f>Achievements!C45</f>
        <v>Go for a hike and carry your own gear</v>
      </c>
      <c r="G38" s="16" t="str">
        <f>IF(Achievements!M45&lt;&gt;"", Achievements!M45, " ")</f>
        <v xml:space="preserve"> </v>
      </c>
      <c r="I38" s="347"/>
      <c r="J38" s="16">
        <f>Electives!B45</f>
        <v>3</v>
      </c>
      <c r="K38" s="107" t="str">
        <f>Electives!C45</f>
        <v>Create a den and a personal shield</v>
      </c>
      <c r="L38" s="16" t="str">
        <f>IF(Electives!M45&lt;&gt;"", Electives!M45, " ")</f>
        <v xml:space="preserve"> </v>
      </c>
      <c r="N38" s="332" t="str">
        <f>Electives!E99</f>
        <v>(do 1-2 and one of 3-4)</v>
      </c>
      <c r="O38" s="16">
        <f>Electives!B100</f>
        <v>1</v>
      </c>
      <c r="P38" s="107" t="str">
        <f>Electives!C100</f>
        <v>Tell den about active game</v>
      </c>
      <c r="Q38" s="16" t="str">
        <f>IF(Electives!M100&lt;&gt;"", Electives!M100, " ")</f>
        <v xml:space="preserve"> </v>
      </c>
      <c r="S38" s="148">
        <f>'Shooting Sports'!B12</f>
        <v>1</v>
      </c>
      <c r="T38" s="148" t="str">
        <f>'Shooting Sports'!C12</f>
        <v>Earn the Level 1 Emblem for BB Gun</v>
      </c>
      <c r="U38" s="148"/>
      <c r="V38" s="148" t="str">
        <f>IF('Shooting Sports'!M12&lt;&gt;"", 'Shooting Sports'!M12, "")</f>
        <v/>
      </c>
    </row>
    <row r="39" spans="1:22" ht="12.75" customHeight="1">
      <c r="A39" s="2"/>
      <c r="B39" s="15"/>
      <c r="D39" s="343"/>
      <c r="E39" s="16" t="str">
        <f>Achievements!B46</f>
        <v>3a</v>
      </c>
      <c r="F39" s="105" t="str">
        <f>Achievements!C46</f>
        <v>Talk about being clean in outdoors</v>
      </c>
      <c r="G39" s="16" t="str">
        <f>IF(Achievements!M46&lt;&gt;"", Achievements!M46, " ")</f>
        <v xml:space="preserve"> </v>
      </c>
      <c r="I39" s="347"/>
      <c r="J39" s="16">
        <f>Electives!B46</f>
        <v>4</v>
      </c>
      <c r="K39" s="110" t="str">
        <f>Electives!C46</f>
        <v>Build a castle out of recycled materials</v>
      </c>
      <c r="L39" s="16" t="str">
        <f>IF(Electives!M46&lt;&gt;"", Electives!M46, " ")</f>
        <v xml:space="preserve"> </v>
      </c>
      <c r="N39" s="333"/>
      <c r="O39" s="16">
        <f>Electives!B101</f>
        <v>2</v>
      </c>
      <c r="P39" s="108" t="str">
        <f>Electives!C101</f>
        <v>Play two games with den.  Discuss</v>
      </c>
      <c r="Q39" s="16" t="str">
        <f>IF(Electives!M101&lt;&gt;"", Electives!M101, " ")</f>
        <v xml:space="preserve"> </v>
      </c>
      <c r="S39" s="148" t="str">
        <f>'Shooting Sports'!B13</f>
        <v>S1</v>
      </c>
      <c r="T39" s="148" t="str">
        <f>'Shooting Sports'!C13</f>
        <v>Demonstrate one shooting position</v>
      </c>
      <c r="U39" s="148"/>
      <c r="V39" s="148" t="str">
        <f>IF('Shooting Sports'!M13&lt;&gt;"", 'Shooting Sports'!M13, "")</f>
        <v/>
      </c>
    </row>
    <row r="40" spans="1:22">
      <c r="D40" s="343"/>
      <c r="E40" s="16" t="str">
        <f>Achievements!B47</f>
        <v>3b</v>
      </c>
      <c r="F40" s="105" t="str">
        <f>Achievements!C47</f>
        <v>Discuss "trash your trash"</v>
      </c>
      <c r="G40" s="16" t="str">
        <f>IF(Achievements!M47&lt;&gt;"", Achievements!M47, " ")</f>
        <v xml:space="preserve"> </v>
      </c>
      <c r="I40" s="347"/>
      <c r="J40" s="16">
        <f>Electives!B47</f>
        <v>5</v>
      </c>
      <c r="K40" s="107" t="str">
        <f>Electives!C47</f>
        <v>Design a Tiger Knight obstacle course</v>
      </c>
      <c r="L40" s="16" t="str">
        <f>IF(Electives!M47&lt;&gt;"", Electives!M47, " ")</f>
        <v xml:space="preserve"> </v>
      </c>
      <c r="N40" s="333"/>
      <c r="O40" s="16">
        <f>Electives!B102</f>
        <v>3</v>
      </c>
      <c r="P40" s="107" t="str">
        <f>Electives!C102</f>
        <v>Play a relay game with your den</v>
      </c>
      <c r="Q40" s="16" t="str">
        <f>IF(Electives!M102&lt;&gt;"", Electives!M102, " ")</f>
        <v xml:space="preserve"> </v>
      </c>
      <c r="S40" s="148" t="str">
        <f>'Shooting Sports'!B14</f>
        <v>S2</v>
      </c>
      <c r="T40" s="148" t="str">
        <f>'Shooting Sports'!C14</f>
        <v>Fire 5 BBs in 2 volleys at the Tiger target</v>
      </c>
      <c r="U40" s="148"/>
      <c r="V40" s="148" t="str">
        <f>IF('Shooting Sports'!M14&lt;&gt;"", 'Shooting Sports'!M14, "")</f>
        <v/>
      </c>
    </row>
    <row r="41" spans="1:22">
      <c r="D41" s="343"/>
      <c r="E41" s="16" t="str">
        <f>Achievements!B48</f>
        <v>3c</v>
      </c>
      <c r="F41" s="142" t="str">
        <f>Achievements!C48</f>
        <v>Apply Outdoor Code and Leave no Trace</v>
      </c>
      <c r="G41" s="16" t="str">
        <f>IF(Achievements!M48&lt;&gt;"", Achievements!M48, " ")</f>
        <v xml:space="preserve"> </v>
      </c>
      <c r="I41" s="347"/>
      <c r="J41" s="16">
        <f>Electives!B48</f>
        <v>6</v>
      </c>
      <c r="K41" s="107" t="str">
        <f>Electives!C48</f>
        <v>Participate in a service project</v>
      </c>
      <c r="L41" s="16" t="str">
        <f>IF(Electives!M48&lt;&gt;"", Electives!M48, " ")</f>
        <v xml:space="preserve"> </v>
      </c>
      <c r="N41" s="334"/>
      <c r="O41" s="16">
        <f>Electives!B103</f>
        <v>4</v>
      </c>
      <c r="P41" s="108" t="str">
        <f>Electives!C103</f>
        <v>Choose an outdoor game with you den</v>
      </c>
      <c r="Q41" s="16" t="str">
        <f>IF(Electives!M103&lt;&gt;"", Electives!M103, " ")</f>
        <v xml:space="preserve"> </v>
      </c>
      <c r="S41" s="148" t="str">
        <f>'Shooting Sports'!B15</f>
        <v>S3</v>
      </c>
      <c r="T41" s="148" t="str">
        <f>'Shooting Sports'!C15</f>
        <v>Demonstrate/Explain range commands</v>
      </c>
      <c r="U41" s="148"/>
      <c r="V41" s="148" t="str">
        <f>IF('Shooting Sports'!M15&lt;&gt;"", 'Shooting Sports'!M15, "")</f>
        <v/>
      </c>
    </row>
    <row r="42" spans="1:22" ht="12.75" customHeight="1">
      <c r="D42" s="343"/>
      <c r="E42" s="16">
        <f>Achievements!B49</f>
        <v>4</v>
      </c>
      <c r="F42" s="105" t="str">
        <f>Achievements!C49</f>
        <v>Find plant/animal signs on a hike</v>
      </c>
      <c r="G42" s="16" t="str">
        <f>IF(Achievements!M49&lt;&gt;"", Achievements!M49, " ")</f>
        <v xml:space="preserve"> </v>
      </c>
      <c r="I42" s="338" t="str">
        <f>Electives!B50</f>
        <v>Rolling Tigers</v>
      </c>
      <c r="J42" s="338"/>
      <c r="K42" s="338"/>
      <c r="L42" s="338"/>
      <c r="N42" s="344" t="str">
        <f>Electives!B105</f>
        <v>Tiger Tales</v>
      </c>
      <c r="O42" s="344"/>
      <c r="P42" s="344"/>
      <c r="Q42" s="344"/>
      <c r="S42" s="179"/>
      <c r="T42" s="178" t="str">
        <f>'Shooting Sports'!C17</f>
        <v>Archery: Level 1</v>
      </c>
      <c r="U42" s="179"/>
      <c r="V42" s="179" t="str">
        <f>IF('Shooting Sports'!M17&lt;&gt;"", 'Shooting Sports'!M17, "")</f>
        <v/>
      </c>
    </row>
    <row r="43" spans="1:22" ht="12.75" customHeight="1">
      <c r="D43" s="343"/>
      <c r="E43" s="16">
        <f>Achievements!B50</f>
        <v>5</v>
      </c>
      <c r="F43" s="105" t="str">
        <f>Achievements!C50</f>
        <v>Participate in campfire</v>
      </c>
      <c r="G43" s="16" t="str">
        <f>IF(Achievements!M50&lt;&gt;"", Achievements!M50, " ")</f>
        <v xml:space="preserve"> </v>
      </c>
      <c r="I43" s="343" t="str">
        <f>Electives!E50</f>
        <v>(do 1-3 and two of 4-9)</v>
      </c>
      <c r="J43" s="16">
        <f>Electives!B51</f>
        <v>1</v>
      </c>
      <c r="K43" s="140" t="str">
        <f>Electives!C51</f>
        <v>Demonstrate proper safety gear</v>
      </c>
      <c r="L43" s="16" t="str">
        <f>IF(Electives!M51&lt;&gt;"", Electives!M51, " ")</f>
        <v xml:space="preserve"> </v>
      </c>
      <c r="N43" s="343" t="str">
        <f>Electives!E105</f>
        <v>(do four)</v>
      </c>
      <c r="O43" s="16">
        <f>Electives!B106</f>
        <v>1</v>
      </c>
      <c r="P43" s="107" t="str">
        <f>Electives!C106</f>
        <v>Create a tall tale with your den</v>
      </c>
      <c r="Q43" s="16" t="str">
        <f>IF(Electives!M106&lt;&gt;"", Electives!M106, " ")</f>
        <v xml:space="preserve"> </v>
      </c>
      <c r="S43" s="148">
        <f>'Shooting Sports'!B18</f>
        <v>1</v>
      </c>
      <c r="T43" s="148" t="str">
        <f>'Shooting Sports'!C18</f>
        <v>Follow archery range rules and whistles</v>
      </c>
      <c r="U43" s="148"/>
      <c r="V43" s="148" t="str">
        <f>IF('Shooting Sports'!M18&lt;&gt;"", 'Shooting Sports'!M18, "")</f>
        <v/>
      </c>
    </row>
    <row r="44" spans="1:22" ht="13.15" customHeight="1">
      <c r="A44" s="2"/>
      <c r="B44" s="15"/>
      <c r="D44" s="343"/>
      <c r="E44" s="16">
        <f>Achievements!B51</f>
        <v>6</v>
      </c>
      <c r="F44" s="105" t="str">
        <f>Achievements!C51</f>
        <v>Find two different trees and plants</v>
      </c>
      <c r="G44" s="16" t="str">
        <f>IF(Achievements!M51&lt;&gt;"", Achievements!M51, " ")</f>
        <v xml:space="preserve"> </v>
      </c>
      <c r="I44" s="343"/>
      <c r="J44" s="16">
        <f>Electives!B52</f>
        <v>2</v>
      </c>
      <c r="K44" s="140" t="str">
        <f>Electives!C52</f>
        <v>Learn and demonstrate bike safety</v>
      </c>
      <c r="L44" s="16" t="str">
        <f>IF(Electives!M52&lt;&gt;"", Electives!M52, " ")</f>
        <v xml:space="preserve"> </v>
      </c>
      <c r="N44" s="343"/>
      <c r="O44" s="16">
        <f>Electives!B107</f>
        <v>2</v>
      </c>
      <c r="P44" s="107" t="str">
        <f>Electives!C107</f>
        <v>Share your own tall tale</v>
      </c>
      <c r="Q44" s="16" t="str">
        <f>IF(Electives!M107&lt;&gt;"", Electives!M107, " ")</f>
        <v xml:space="preserve"> </v>
      </c>
      <c r="S44" s="148">
        <f>'Shooting Sports'!B19</f>
        <v>2</v>
      </c>
      <c r="T44" s="148" t="str">
        <f>'Shooting Sports'!C19</f>
        <v>Identify recurve and compound bow</v>
      </c>
      <c r="U44" s="148"/>
      <c r="V44" s="148" t="str">
        <f>IF('Shooting Sports'!M19&lt;&gt;"", 'Shooting Sports'!M19, "")</f>
        <v/>
      </c>
    </row>
    <row r="45" spans="1:22" ht="12.75" customHeight="1">
      <c r="A45" s="2"/>
      <c r="B45" s="15"/>
      <c r="D45" s="343"/>
      <c r="E45" s="16">
        <f>Achievements!B52</f>
        <v>7</v>
      </c>
      <c r="F45" s="105" t="str">
        <f>Achievements!C52</f>
        <v>Visit nature center/zoo/etc</v>
      </c>
      <c r="G45" s="16" t="str">
        <f>IF(Achievements!M52&lt;&gt;"", Achievements!M52, " ")</f>
        <v xml:space="preserve"> </v>
      </c>
      <c r="I45" s="343"/>
      <c r="J45" s="16">
        <f>Electives!B53</f>
        <v>3</v>
      </c>
      <c r="K45" s="140" t="str">
        <f>Electives!C53</f>
        <v>Demonstrate proper hand signals</v>
      </c>
      <c r="L45" s="16" t="str">
        <f>IF(Electives!M53&lt;&gt;"", Electives!M53, " ")</f>
        <v xml:space="preserve"> </v>
      </c>
      <c r="N45" s="343"/>
      <c r="O45" s="16">
        <f>Electives!B108</f>
        <v>3</v>
      </c>
      <c r="P45" s="107" t="str">
        <f>Electives!C108</f>
        <v>Read tall tale with adult partner</v>
      </c>
      <c r="Q45" s="16" t="str">
        <f>IF(Electives!M108&lt;&gt;"", Electives!M108, " ")</f>
        <v xml:space="preserve"> </v>
      </c>
      <c r="S45" s="148">
        <f>'Shooting Sports'!B20</f>
        <v>3</v>
      </c>
      <c r="T45" s="148" t="str">
        <f>'Shooting Sports'!C20</f>
        <v>Demonstrate arm/finger guards &amp; quiver</v>
      </c>
      <c r="U45" s="148"/>
      <c r="V45" s="148" t="str">
        <f>IF('Shooting Sports'!M20&lt;&gt;"", 'Shooting Sports'!M20, "")</f>
        <v/>
      </c>
    </row>
    <row r="46" spans="1:22">
      <c r="A46" s="2"/>
      <c r="B46" s="15"/>
      <c r="I46" s="343"/>
      <c r="J46" s="16">
        <f>Electives!B54</f>
        <v>4</v>
      </c>
      <c r="K46" s="140" t="str">
        <f>Electives!C54</f>
        <v>Do a safety check on your bicycle</v>
      </c>
      <c r="L46" s="16" t="str">
        <f>IF(Electives!M54&lt;&gt;"", Electives!M54, " ")</f>
        <v xml:space="preserve"> </v>
      </c>
      <c r="N46" s="343"/>
      <c r="O46" s="16">
        <f>Electives!B109</f>
        <v>4</v>
      </c>
      <c r="P46" s="110" t="str">
        <f>Electives!C109</f>
        <v>Share a piece of art from your tall tale</v>
      </c>
      <c r="Q46" s="16" t="str">
        <f>IF(Electives!M109&lt;&gt;"", Electives!M109, " ")</f>
        <v xml:space="preserve"> </v>
      </c>
      <c r="S46" s="148">
        <f>'Shooting Sports'!B21</f>
        <v>4</v>
      </c>
      <c r="T46" s="148" t="str">
        <f>'Shooting Sports'!C21</f>
        <v>Properly shoot a bow</v>
      </c>
      <c r="U46" s="148"/>
      <c r="V46" s="148" t="str">
        <f>IF('Shooting Sports'!M21&lt;&gt;"", 'Shooting Sports'!M21, "")</f>
        <v/>
      </c>
    </row>
    <row r="47" spans="1:22">
      <c r="A47" s="2"/>
      <c r="B47" s="15"/>
      <c r="I47" s="343"/>
      <c r="J47" s="16">
        <f>Electives!B55</f>
        <v>5</v>
      </c>
      <c r="K47" s="140" t="str">
        <f>Electives!C55</f>
        <v>Go on a bicycle hike</v>
      </c>
      <c r="L47" s="16" t="str">
        <f>IF(Electives!M55&lt;&gt;"", Electives!M55, " ")</f>
        <v xml:space="preserve"> </v>
      </c>
      <c r="N47" s="343"/>
      <c r="O47" s="16">
        <f>Electives!B110</f>
        <v>5</v>
      </c>
      <c r="P47" s="107" t="str">
        <f>Electives!C110</f>
        <v>Play a game from the past</v>
      </c>
      <c r="Q47" s="16" t="str">
        <f>IF(Electives!M110&lt;&gt;"", Electives!M110, " ")</f>
        <v xml:space="preserve"> </v>
      </c>
      <c r="S47" s="148">
        <f>'Shooting Sports'!B22</f>
        <v>5</v>
      </c>
      <c r="T47" s="148" t="str">
        <f>'Shooting Sports'!C22</f>
        <v>Safely retrieve arrows</v>
      </c>
      <c r="U47" s="148"/>
      <c r="V47" s="148" t="str">
        <f>IF('Shooting Sports'!M22&lt;&gt;"", 'Shooting Sports'!M22, "")</f>
        <v/>
      </c>
    </row>
    <row r="48" spans="1:22" ht="12.75" customHeight="1">
      <c r="I48" s="343"/>
      <c r="J48" s="16">
        <f>Electives!B56</f>
        <v>6</v>
      </c>
      <c r="K48" s="140" t="str">
        <f>Electives!C56</f>
        <v>Discuss two different kinds of bicycles</v>
      </c>
      <c r="L48" s="16" t="str">
        <f>IF(Electives!M56&lt;&gt;"", Electives!M56, " ")</f>
        <v xml:space="preserve"> </v>
      </c>
      <c r="N48" s="343"/>
      <c r="O48" s="16">
        <f>Electives!B111</f>
        <v>6</v>
      </c>
      <c r="P48" s="107" t="str">
        <f>Electives!C111</f>
        <v>Sing two folk songs</v>
      </c>
      <c r="Q48" s="16" t="str">
        <f>IF(Electives!M111&lt;&gt;"", Electives!M111, " ")</f>
        <v xml:space="preserve"> </v>
      </c>
      <c r="S48" s="179"/>
      <c r="T48" s="178" t="str">
        <f>'Shooting Sports'!C24</f>
        <v>Archery: Level 2</v>
      </c>
      <c r="U48" s="179"/>
      <c r="V48" s="179" t="str">
        <f>IF('Shooting Sports'!M24&lt;&gt;"", 'Shooting Sports'!M24, "")</f>
        <v/>
      </c>
    </row>
    <row r="49" spans="2:22" ht="12.75" customHeight="1">
      <c r="B49" s="139"/>
      <c r="I49" s="343"/>
      <c r="J49" s="16">
        <f>Electives!B57</f>
        <v>7</v>
      </c>
      <c r="K49" s="140" t="str">
        <f>Electives!C57</f>
        <v>Share about a famous cyclist</v>
      </c>
      <c r="L49" s="16" t="str">
        <f>IF(Electives!M57&lt;&gt;"", Electives!M57, " ")</f>
        <v xml:space="preserve"> </v>
      </c>
      <c r="N49" s="343"/>
      <c r="O49" s="16">
        <f>Electives!B112</f>
        <v>7</v>
      </c>
      <c r="P49" s="107" t="str">
        <f>Electives!C112</f>
        <v>Visit a historical museum or landmark</v>
      </c>
      <c r="Q49" s="16" t="str">
        <f>IF(Electives!M112&lt;&gt;"", Electives!M112, " ")</f>
        <v xml:space="preserve"> </v>
      </c>
      <c r="S49" s="148">
        <f>'Shooting Sports'!B25</f>
        <v>1</v>
      </c>
      <c r="T49" s="148" t="str">
        <f>'Shooting Sports'!C25</f>
        <v>Earn the Level 1 Emblem for Archery</v>
      </c>
      <c r="U49" s="148"/>
      <c r="V49" s="148" t="str">
        <f>IF('Shooting Sports'!M25&lt;&gt;"", 'Shooting Sports'!M25, "")</f>
        <v/>
      </c>
    </row>
    <row r="50" spans="2:22">
      <c r="B50" s="139"/>
      <c r="D50" s="139"/>
      <c r="E50" s="139"/>
      <c r="G50" s="139"/>
      <c r="I50" s="343"/>
      <c r="J50" s="16">
        <f>Electives!B58</f>
        <v>8</v>
      </c>
      <c r="K50" s="146" t="str">
        <f>Electives!C58</f>
        <v>Visit a police dept to learn about bike laws</v>
      </c>
      <c r="L50" s="16" t="str">
        <f>IF(Electives!M58&lt;&gt;"", Electives!M58, " ")</f>
        <v xml:space="preserve"> </v>
      </c>
      <c r="N50" s="344" t="str">
        <f>Electives!B114</f>
        <v>Tiger Theater</v>
      </c>
      <c r="O50" s="344"/>
      <c r="P50" s="344"/>
      <c r="Q50" s="344"/>
      <c r="S50" s="148" t="str">
        <f>'Shooting Sports'!B26</f>
        <v>S1</v>
      </c>
      <c r="T50" s="148" t="str">
        <f>'Shooting Sports'!C26</f>
        <v>Identify 3 arrow and 3 bow parts</v>
      </c>
      <c r="U50" s="148"/>
      <c r="V50" s="148" t="str">
        <f>IF('Shooting Sports'!M26&lt;&gt;"", 'Shooting Sports'!M26, "")</f>
        <v/>
      </c>
    </row>
    <row r="51" spans="2:22">
      <c r="B51" s="139"/>
      <c r="D51" s="139"/>
      <c r="E51" s="139"/>
      <c r="G51" s="139"/>
      <c r="I51" s="343"/>
      <c r="J51" s="16">
        <f>Electives!B59</f>
        <v>9</v>
      </c>
      <c r="K51" s="140" t="str">
        <f>Electives!C59</f>
        <v>Identify two jobs that use bicycles</v>
      </c>
      <c r="L51" s="16" t="str">
        <f>IF(Electives!M59&lt;&gt;"", Electives!M59, " ")</f>
        <v xml:space="preserve"> </v>
      </c>
      <c r="N51" s="343" t="str">
        <f>Electives!E114</f>
        <v>(do four)</v>
      </c>
      <c r="O51" s="16">
        <f>Electives!B115</f>
        <v>1</v>
      </c>
      <c r="P51" s="107" t="str">
        <f>Electives!C115</f>
        <v>Discuss types of theater</v>
      </c>
      <c r="Q51" s="16" t="str">
        <f>IF(Electives!M115&lt;&gt;"", Electives!M115, " ")</f>
        <v xml:space="preserve"> </v>
      </c>
      <c r="S51" s="148" t="str">
        <f>'Shooting Sports'!B27</f>
        <v>S2</v>
      </c>
      <c r="T51" s="148" t="str">
        <f>'Shooting Sports'!C27</f>
        <v>Loose 3 arrows in 2 volleys</v>
      </c>
      <c r="U51" s="148"/>
      <c r="V51" s="148" t="str">
        <f>IF('Shooting Sports'!M27&lt;&gt;"", 'Shooting Sports'!M27, "")</f>
        <v/>
      </c>
    </row>
    <row r="52" spans="2:22">
      <c r="B52" s="139"/>
      <c r="D52" s="139"/>
      <c r="E52" s="139"/>
      <c r="G52" s="139"/>
      <c r="N52" s="343"/>
      <c r="O52" s="16">
        <f>Electives!B116</f>
        <v>2</v>
      </c>
      <c r="P52" s="107" t="str">
        <f>Electives!C116</f>
        <v>Play a game of one-word charades</v>
      </c>
      <c r="Q52" s="16" t="str">
        <f>IF(Electives!M116&lt;&gt;"", Electives!M116, " ")</f>
        <v xml:space="preserve"> </v>
      </c>
      <c r="S52" s="148" t="str">
        <f>'Shooting Sports'!B28</f>
        <v>S3</v>
      </c>
      <c r="T52" s="148" t="str">
        <f>'Shooting Sports'!C28</f>
        <v>Demonstrate/Explain range commands</v>
      </c>
      <c r="U52" s="148"/>
      <c r="V52" s="148" t="str">
        <f>IF('Shooting Sports'!M28&lt;&gt;"", 'Shooting Sports'!M28, "")</f>
        <v/>
      </c>
    </row>
    <row r="53" spans="2:22" ht="12.75" customHeight="1">
      <c r="B53" s="139"/>
      <c r="D53" s="139"/>
      <c r="E53" s="139"/>
      <c r="G53" s="139"/>
      <c r="N53" s="343"/>
      <c r="O53" s="16">
        <f>Electives!B117</f>
        <v>3</v>
      </c>
      <c r="P53" s="107" t="str">
        <f>Electives!C117</f>
        <v>Make a puppet</v>
      </c>
      <c r="Q53" s="16" t="str">
        <f>IF(Electives!M117&lt;&gt;"", Electives!M117, " ")</f>
        <v xml:space="preserve"> </v>
      </c>
      <c r="S53" s="179"/>
      <c r="T53" s="178" t="str">
        <f>'Shooting Sports'!C30</f>
        <v>Slingshot: Level 1</v>
      </c>
      <c r="U53" s="179"/>
      <c r="V53" s="179" t="str">
        <f>IF('Shooting Sports'!M30&lt;&gt;"", 'Shooting Sports'!M30, "")</f>
        <v/>
      </c>
    </row>
    <row r="54" spans="2:22" ht="13.15" customHeight="1">
      <c r="B54" s="139"/>
      <c r="D54" s="139"/>
      <c r="E54" s="139"/>
      <c r="G54" s="139"/>
      <c r="N54" s="343"/>
      <c r="O54" s="16">
        <f>Electives!B118</f>
        <v>4</v>
      </c>
      <c r="P54" s="107" t="str">
        <f>Electives!C118</f>
        <v>Perform a simple reader's theater</v>
      </c>
      <c r="Q54" s="16" t="str">
        <f>IF(Electives!M118&lt;&gt;"", Electives!M118, " ")</f>
        <v xml:space="preserve"> </v>
      </c>
      <c r="S54" s="148">
        <f>'Shooting Sports'!B31</f>
        <v>1</v>
      </c>
      <c r="T54" s="148" t="str">
        <f>'Shooting Sports'!C31</f>
        <v>Demonstrate good shooting techniques</v>
      </c>
      <c r="U54" s="148"/>
      <c r="V54" s="148" t="str">
        <f>IF('Shooting Sports'!M31&lt;&gt;"", 'Shooting Sports'!M31, "")</f>
        <v/>
      </c>
    </row>
    <row r="55" spans="2:22">
      <c r="B55" s="139"/>
      <c r="D55" s="139"/>
      <c r="E55" s="139"/>
      <c r="G55" s="139"/>
      <c r="N55" s="343"/>
      <c r="O55" s="16">
        <f>Electives!B119</f>
        <v>5</v>
      </c>
      <c r="P55" s="107" t="str">
        <f>Electives!C119</f>
        <v>Watch a play or attend a story time</v>
      </c>
      <c r="Q55" s="16" t="str">
        <f>IF(Electives!M119&lt;&gt;"", Electives!M119, " ")</f>
        <v xml:space="preserve"> </v>
      </c>
      <c r="S55" s="148">
        <f>'Shooting Sports'!B32</f>
        <v>2</v>
      </c>
      <c r="T55" s="148" t="str">
        <f>'Shooting Sports'!C32</f>
        <v>Explain parts of slingshot</v>
      </c>
      <c r="U55" s="148"/>
      <c r="V55" s="148" t="str">
        <f>IF('Shooting Sports'!M32&lt;&gt;"", 'Shooting Sports'!M32, "")</f>
        <v/>
      </c>
    </row>
    <row r="56" spans="2:22">
      <c r="B56" s="139"/>
      <c r="D56" s="139"/>
      <c r="E56" s="139"/>
      <c r="G56" s="139"/>
      <c r="S56" s="148">
        <f>'Shooting Sports'!B33</f>
        <v>3</v>
      </c>
      <c r="T56" s="148" t="str">
        <f>'Shooting Sports'!C33</f>
        <v>Explain types of ammo</v>
      </c>
      <c r="U56" s="148"/>
      <c r="V56" s="148" t="str">
        <f>IF('Shooting Sports'!M33&lt;&gt;"", 'Shooting Sports'!M33, "")</f>
        <v/>
      </c>
    </row>
    <row r="57" spans="2:22" ht="12.75" customHeight="1">
      <c r="B57" s="139"/>
      <c r="D57" s="139"/>
      <c r="E57" s="139"/>
      <c r="G57" s="139"/>
      <c r="S57" s="148">
        <f>'Shooting Sports'!B34</f>
        <v>4</v>
      </c>
      <c r="T57" s="148" t="str">
        <f>'Shooting Sports'!C34</f>
        <v>Explain types of targets</v>
      </c>
      <c r="U57" s="148"/>
      <c r="V57" s="148" t="str">
        <f>IF('Shooting Sports'!M34&lt;&gt;"", 'Shooting Sports'!M34, "")</f>
        <v/>
      </c>
    </row>
    <row r="58" spans="2:22" ht="12.75" customHeight="1">
      <c r="B58" s="139"/>
      <c r="D58" s="139"/>
      <c r="E58" s="139"/>
      <c r="G58" s="139"/>
      <c r="S58" s="179"/>
      <c r="T58" s="178" t="str">
        <f>'Shooting Sports'!C36</f>
        <v>Slingshot: Level 2</v>
      </c>
      <c r="U58" s="179"/>
      <c r="V58" s="179" t="str">
        <f>IF('Shooting Sports'!M36&lt;&gt;"", 'Shooting Sports'!M36, "")</f>
        <v/>
      </c>
    </row>
    <row r="59" spans="2:22">
      <c r="D59" s="139"/>
      <c r="E59" s="139"/>
      <c r="G59" s="139"/>
      <c r="S59" s="148">
        <f>'Shooting Sports'!B37</f>
        <v>1</v>
      </c>
      <c r="T59" s="148" t="str">
        <f>'Shooting Sports'!C37</f>
        <v>Earn the Level 1 Emblem for Slingshot</v>
      </c>
      <c r="U59" s="148"/>
      <c r="V59" s="148" t="str">
        <f>IF('Shooting Sports'!M37&lt;&gt;"", 'Shooting Sports'!M37, "")</f>
        <v/>
      </c>
    </row>
    <row r="60" spans="2:22">
      <c r="S60" s="148" t="str">
        <f>'Shooting Sports'!B38</f>
        <v>S1</v>
      </c>
      <c r="T60" s="148" t="str">
        <f>'Shooting Sports'!C38</f>
        <v>Fire 3 shots in 2 volleys at a target</v>
      </c>
      <c r="U60" s="148"/>
      <c r="V60" s="148" t="str">
        <f>IF('Shooting Sports'!M38&lt;&gt;"", 'Shooting Sports'!M38, "")</f>
        <v/>
      </c>
    </row>
    <row r="61" spans="2:22">
      <c r="S61" s="148" t="str">
        <f>'Shooting Sports'!B39</f>
        <v>S2</v>
      </c>
      <c r="T61" s="148" t="str">
        <f>'Shooting Sports'!C39</f>
        <v>Demonstrate/Explain range commands</v>
      </c>
      <c r="U61" s="148"/>
      <c r="V61" s="148" t="str">
        <f>IF('Shooting Sports'!M39&lt;&gt;"", 'Shooting Sports'!M39, "")</f>
        <v/>
      </c>
    </row>
    <row r="62" spans="2:22">
      <c r="S62" s="148" t="str">
        <f>'Shooting Sports'!B40</f>
        <v>S3</v>
      </c>
      <c r="T62" s="148" t="str">
        <f>'Shooting Sports'!C40</f>
        <v>Shoot with your off hand</v>
      </c>
      <c r="U62" s="148"/>
      <c r="V62" s="148" t="str">
        <f>IF('Shooting Sports'!M40&lt;&gt;"", 'Shooting Sports'!M40, "")</f>
        <v/>
      </c>
    </row>
    <row r="63" spans="2:22" ht="12.75" customHeight="1">
      <c r="B63" s="139"/>
    </row>
    <row r="64" spans="2:22" ht="12.75" customHeight="1">
      <c r="B64" s="139"/>
      <c r="D64" s="139"/>
      <c r="E64" s="139"/>
      <c r="G64" s="139"/>
    </row>
    <row r="65" spans="2:17">
      <c r="D65" s="139"/>
      <c r="E65" s="139"/>
      <c r="G65" s="139"/>
    </row>
    <row r="69" spans="2:17">
      <c r="J69" s="139"/>
      <c r="L69" s="139"/>
      <c r="O69" s="139"/>
      <c r="Q69" s="139"/>
    </row>
    <row r="70" spans="2:17" ht="12.75" customHeight="1">
      <c r="B70" s="139"/>
      <c r="J70" s="139"/>
      <c r="L70" s="139"/>
      <c r="O70" s="139"/>
      <c r="Q70" s="139"/>
    </row>
    <row r="71" spans="2:17" ht="12.75" customHeight="1">
      <c r="B71" s="139"/>
      <c r="D71" s="139"/>
      <c r="E71" s="139"/>
      <c r="G71" s="139"/>
      <c r="J71" s="139"/>
      <c r="L71" s="139"/>
      <c r="O71" s="139"/>
      <c r="Q71" s="139"/>
    </row>
    <row r="72" spans="2:17" ht="12.75" customHeight="1">
      <c r="B72" s="139"/>
      <c r="D72" s="139"/>
      <c r="E72" s="139"/>
      <c r="G72" s="139"/>
    </row>
    <row r="73" spans="2:17">
      <c r="D73" s="139"/>
      <c r="E73" s="139"/>
      <c r="G73" s="139"/>
    </row>
    <row r="76" spans="2:17">
      <c r="J76" s="139"/>
      <c r="L76" s="139"/>
      <c r="O76" s="139"/>
      <c r="Q76" s="139"/>
    </row>
    <row r="77" spans="2:17" ht="13.15" customHeight="1">
      <c r="B77" s="139"/>
    </row>
    <row r="78" spans="2:17">
      <c r="D78" s="139"/>
      <c r="E78" s="139"/>
      <c r="G78" s="139"/>
    </row>
    <row r="80" spans="2:17">
      <c r="J80" s="139"/>
      <c r="L80" s="139"/>
      <c r="O80" s="139"/>
      <c r="Q80" s="139"/>
    </row>
    <row r="81" spans="2:17" ht="12.75" customHeight="1">
      <c r="B81" s="139"/>
      <c r="J81" s="139"/>
      <c r="L81" s="139"/>
      <c r="O81" s="139"/>
      <c r="Q81" s="139"/>
    </row>
    <row r="82" spans="2:17" ht="12.75" customHeight="1">
      <c r="B82" s="139"/>
      <c r="D82" s="139"/>
      <c r="E82" s="139"/>
    </row>
    <row r="83" spans="2:17">
      <c r="D83" s="139"/>
      <c r="E83" s="139"/>
    </row>
    <row r="84" spans="2:17">
      <c r="J84" s="139"/>
      <c r="L84" s="139"/>
      <c r="O84" s="139"/>
      <c r="Q84" s="139"/>
    </row>
    <row r="85" spans="2:17">
      <c r="B85" s="139"/>
      <c r="J85" s="139"/>
      <c r="L85" s="139"/>
      <c r="O85" s="139"/>
      <c r="Q85" s="139"/>
    </row>
    <row r="86" spans="2:17">
      <c r="B86" s="139"/>
      <c r="D86" s="139"/>
      <c r="E86" s="139"/>
      <c r="G86" s="141" t="str">
        <f>IF(Achievements!M91&lt;&gt;"", Achievements!M91, " ")</f>
        <v xml:space="preserve"> </v>
      </c>
      <c r="J86" s="139"/>
      <c r="L86" s="139"/>
      <c r="O86" s="139"/>
      <c r="Q86" s="139"/>
    </row>
    <row r="87" spans="2:17" ht="13.15" customHeight="1">
      <c r="B87" s="139"/>
      <c r="D87" s="139"/>
      <c r="E87" s="139"/>
      <c r="G87" s="141" t="str">
        <f>IF(Achievements!M92&lt;&gt;"", Achievements!M92, " ")</f>
        <v xml:space="preserve"> </v>
      </c>
      <c r="J87" s="139"/>
      <c r="L87" s="139"/>
      <c r="O87" s="139"/>
      <c r="Q87" s="139"/>
    </row>
    <row r="88" spans="2:17" ht="12.75" customHeight="1">
      <c r="B88" s="139"/>
      <c r="D88" s="139"/>
      <c r="E88" s="139"/>
      <c r="J88" s="139"/>
      <c r="L88" s="139"/>
      <c r="O88" s="139"/>
      <c r="Q88" s="139"/>
    </row>
    <row r="89" spans="2:17" ht="12.75" customHeight="1">
      <c r="B89" s="139"/>
      <c r="D89" s="139"/>
      <c r="E89" s="139"/>
    </row>
    <row r="90" spans="2:17">
      <c r="D90" s="139"/>
      <c r="E90" s="139"/>
    </row>
    <row r="93" spans="2:17">
      <c r="J93" s="139"/>
      <c r="L93" s="139"/>
      <c r="O93" s="139"/>
      <c r="Q93" s="139"/>
    </row>
    <row r="94" spans="2:17" ht="13.15" customHeight="1">
      <c r="B94" s="139"/>
    </row>
    <row r="95" spans="2:17">
      <c r="D95" s="139"/>
      <c r="E95" s="139"/>
    </row>
    <row r="101" spans="2:17">
      <c r="J101" s="139"/>
      <c r="L101" s="139"/>
      <c r="O101" s="139"/>
      <c r="Q101" s="139"/>
    </row>
    <row r="102" spans="2:17" ht="13.15" customHeight="1">
      <c r="B102" s="139"/>
    </row>
    <row r="103" spans="2:17">
      <c r="D103" s="139"/>
      <c r="E103" s="139"/>
      <c r="G103" s="139"/>
    </row>
    <row r="106" spans="2:17">
      <c r="J106" s="139"/>
      <c r="K106" s="106"/>
      <c r="L106" s="139"/>
      <c r="O106" s="139"/>
      <c r="Q106" s="139"/>
    </row>
    <row r="107" spans="2:17">
      <c r="B107" s="139"/>
      <c r="J107" s="139"/>
      <c r="K107" s="106"/>
      <c r="L107" s="139"/>
      <c r="O107" s="139"/>
      <c r="Q107" s="139"/>
    </row>
    <row r="108" spans="2:17">
      <c r="B108" s="139"/>
      <c r="D108" s="139"/>
      <c r="E108" s="139"/>
      <c r="G108" s="139"/>
      <c r="J108" s="139"/>
      <c r="K108" s="106"/>
      <c r="L108" s="139"/>
      <c r="O108" s="139"/>
      <c r="Q108" s="139"/>
    </row>
    <row r="109" spans="2:17">
      <c r="B109" s="139"/>
      <c r="D109" s="139"/>
      <c r="E109" s="139"/>
      <c r="G109" s="139"/>
      <c r="J109" s="139"/>
      <c r="K109" s="106"/>
      <c r="L109" s="139"/>
      <c r="O109" s="139"/>
      <c r="Q109" s="139"/>
    </row>
    <row r="110" spans="2:17">
      <c r="B110" s="139"/>
      <c r="D110" s="139"/>
      <c r="E110" s="139"/>
      <c r="G110" s="139"/>
      <c r="J110" s="139"/>
      <c r="K110" s="106"/>
      <c r="L110" s="139"/>
      <c r="O110" s="139"/>
      <c r="Q110" s="139"/>
    </row>
    <row r="111" spans="2:17">
      <c r="B111" s="139"/>
      <c r="D111" s="139"/>
      <c r="E111" s="139"/>
      <c r="G111" s="139"/>
      <c r="J111" s="139"/>
      <c r="K111" s="106"/>
      <c r="L111" s="139"/>
      <c r="O111" s="139"/>
      <c r="Q111" s="139"/>
    </row>
    <row r="112" spans="2:17">
      <c r="B112" s="139"/>
      <c r="D112" s="139"/>
      <c r="E112" s="139"/>
      <c r="G112" s="139"/>
      <c r="J112" s="139"/>
      <c r="K112" s="106"/>
      <c r="L112" s="139"/>
      <c r="O112" s="139"/>
      <c r="Q112" s="139"/>
    </row>
    <row r="113" spans="2:17">
      <c r="B113" s="139"/>
      <c r="D113" s="139"/>
      <c r="E113" s="139"/>
      <c r="G113" s="139"/>
      <c r="J113" s="139"/>
      <c r="K113" s="106"/>
      <c r="L113" s="139"/>
      <c r="O113" s="139"/>
      <c r="Q113" s="139"/>
    </row>
    <row r="114" spans="2:17">
      <c r="B114" s="139"/>
      <c r="D114" s="139"/>
      <c r="E114" s="139"/>
      <c r="G114" s="139"/>
      <c r="J114" s="139"/>
      <c r="K114" s="106"/>
      <c r="L114" s="139"/>
      <c r="O114" s="139"/>
      <c r="Q114" s="139"/>
    </row>
    <row r="115" spans="2:17">
      <c r="B115" s="139"/>
      <c r="D115" s="139"/>
      <c r="E115" s="139"/>
      <c r="G115" s="139"/>
      <c r="J115" s="139"/>
      <c r="K115" s="106"/>
      <c r="L115" s="139"/>
      <c r="O115" s="139"/>
      <c r="Q115" s="139"/>
    </row>
    <row r="116" spans="2:17">
      <c r="B116" s="139"/>
      <c r="D116" s="139"/>
      <c r="E116" s="139"/>
      <c r="G116" s="139"/>
      <c r="J116" s="139"/>
      <c r="K116" s="106"/>
      <c r="L116" s="139"/>
      <c r="O116" s="139"/>
      <c r="Q116" s="139"/>
    </row>
    <row r="117" spans="2:17">
      <c r="B117" s="139"/>
      <c r="D117" s="139"/>
      <c r="E117" s="139"/>
      <c r="G117" s="139"/>
      <c r="J117" s="139"/>
      <c r="K117" s="106"/>
      <c r="L117" s="139"/>
      <c r="O117" s="139"/>
      <c r="Q117" s="139"/>
    </row>
    <row r="118" spans="2:17">
      <c r="B118" s="139"/>
      <c r="D118" s="139"/>
      <c r="E118" s="139"/>
      <c r="G118" s="139"/>
      <c r="J118" s="139"/>
      <c r="K118" s="106"/>
      <c r="L118" s="139"/>
      <c r="O118" s="139"/>
      <c r="Q118" s="139"/>
    </row>
    <row r="119" spans="2:17">
      <c r="B119" s="139"/>
      <c r="D119" s="139"/>
      <c r="E119" s="139"/>
      <c r="G119" s="139"/>
      <c r="J119" s="139"/>
      <c r="K119" s="106"/>
      <c r="L119" s="139"/>
      <c r="O119" s="139"/>
      <c r="Q119" s="139"/>
    </row>
    <row r="120" spans="2:17">
      <c r="B120" s="139"/>
      <c r="D120" s="139"/>
      <c r="E120" s="139"/>
      <c r="G120" s="139"/>
      <c r="J120" s="139"/>
      <c r="K120" s="106"/>
      <c r="L120" s="139"/>
      <c r="O120" s="139"/>
      <c r="Q120" s="139"/>
    </row>
    <row r="121" spans="2:17">
      <c r="B121" s="139"/>
      <c r="D121" s="139"/>
      <c r="E121" s="139"/>
      <c r="G121" s="139"/>
      <c r="J121" s="139"/>
      <c r="K121" s="106"/>
      <c r="L121" s="139"/>
      <c r="O121" s="139"/>
      <c r="Q121" s="139"/>
    </row>
    <row r="122" spans="2:17">
      <c r="B122" s="139"/>
      <c r="D122" s="139"/>
      <c r="E122" s="139"/>
      <c r="G122" s="139"/>
      <c r="J122" s="139"/>
      <c r="K122" s="106"/>
      <c r="L122" s="139"/>
      <c r="O122" s="139"/>
      <c r="Q122" s="139"/>
    </row>
    <row r="123" spans="2:17">
      <c r="B123" s="139"/>
      <c r="D123" s="139"/>
      <c r="E123" s="139"/>
      <c r="G123" s="139"/>
      <c r="J123" s="139"/>
      <c r="K123" s="106"/>
      <c r="L123" s="139"/>
      <c r="O123" s="139"/>
      <c r="Q123" s="139"/>
    </row>
    <row r="124" spans="2:17">
      <c r="B124" s="139"/>
      <c r="D124" s="139"/>
      <c r="E124" s="139"/>
      <c r="G124" s="139"/>
      <c r="J124" s="139"/>
      <c r="K124" s="106"/>
      <c r="L124" s="139"/>
      <c r="O124" s="139"/>
      <c r="Q124" s="139"/>
    </row>
    <row r="125" spans="2:17">
      <c r="B125" s="139"/>
      <c r="D125" s="139"/>
      <c r="E125" s="139"/>
      <c r="G125" s="139"/>
      <c r="J125" s="139"/>
      <c r="K125" s="106"/>
      <c r="L125" s="139"/>
      <c r="O125" s="139"/>
      <c r="Q125" s="139"/>
    </row>
    <row r="126" spans="2:17">
      <c r="B126" s="139"/>
      <c r="D126" s="139"/>
      <c r="E126" s="139"/>
      <c r="G126" s="139"/>
      <c r="J126" s="139"/>
      <c r="K126" s="106"/>
      <c r="L126" s="139"/>
      <c r="O126" s="139"/>
      <c r="Q126" s="139"/>
    </row>
    <row r="127" spans="2:17">
      <c r="B127" s="139"/>
      <c r="D127" s="139"/>
      <c r="E127" s="139"/>
      <c r="G127" s="139"/>
      <c r="J127" s="139"/>
      <c r="K127" s="106"/>
      <c r="L127" s="139"/>
      <c r="O127" s="139"/>
      <c r="Q127" s="139"/>
    </row>
    <row r="128" spans="2:17">
      <c r="B128" s="139"/>
      <c r="D128" s="139"/>
      <c r="E128" s="139"/>
      <c r="G128" s="139"/>
      <c r="J128" s="139"/>
      <c r="K128" s="106"/>
      <c r="L128" s="139"/>
      <c r="O128" s="139"/>
      <c r="Q128" s="139"/>
    </row>
    <row r="129" spans="2:17">
      <c r="B129" s="139"/>
      <c r="D129" s="139"/>
      <c r="E129" s="139"/>
      <c r="G129" s="139"/>
      <c r="J129" s="139"/>
      <c r="K129" s="106"/>
      <c r="L129" s="139"/>
      <c r="O129" s="139"/>
      <c r="Q129" s="139"/>
    </row>
    <row r="130" spans="2:17">
      <c r="B130" s="139"/>
      <c r="D130" s="139"/>
      <c r="E130" s="139"/>
      <c r="G130" s="139"/>
      <c r="J130" s="139"/>
      <c r="K130" s="106"/>
      <c r="L130" s="139"/>
      <c r="O130" s="139"/>
      <c r="Q130" s="139"/>
    </row>
    <row r="131" spans="2:17">
      <c r="B131" s="139"/>
      <c r="D131" s="139"/>
      <c r="E131" s="139"/>
      <c r="G131" s="139"/>
      <c r="J131" s="139"/>
      <c r="K131" s="106"/>
      <c r="L131" s="139"/>
      <c r="O131" s="139"/>
      <c r="Q131" s="139"/>
    </row>
    <row r="132" spans="2:17">
      <c r="B132" s="139"/>
      <c r="D132" s="139"/>
      <c r="E132" s="139"/>
      <c r="G132" s="139"/>
      <c r="J132" s="139"/>
      <c r="K132" s="106"/>
      <c r="L132" s="139"/>
      <c r="O132" s="139"/>
      <c r="Q132" s="139"/>
    </row>
    <row r="133" spans="2:17">
      <c r="B133" s="139"/>
      <c r="D133" s="139"/>
      <c r="E133" s="139"/>
      <c r="G133" s="139"/>
      <c r="J133" s="139"/>
      <c r="K133" s="106"/>
      <c r="L133" s="139"/>
      <c r="O133" s="139"/>
      <c r="Q133" s="139"/>
    </row>
    <row r="134" spans="2:17">
      <c r="B134" s="139"/>
      <c r="D134" s="139"/>
      <c r="E134" s="139"/>
      <c r="G134" s="139"/>
      <c r="J134" s="139"/>
      <c r="K134" s="106"/>
      <c r="L134" s="139"/>
      <c r="O134" s="139"/>
      <c r="Q134" s="139"/>
    </row>
    <row r="135" spans="2:17">
      <c r="B135" s="139"/>
      <c r="D135" s="139"/>
      <c r="E135" s="139"/>
      <c r="G135" s="139"/>
      <c r="J135" s="139"/>
      <c r="K135" s="106"/>
      <c r="L135" s="139"/>
      <c r="O135" s="139"/>
      <c r="Q135" s="139"/>
    </row>
    <row r="136" spans="2:17">
      <c r="B136" s="139"/>
      <c r="D136" s="139"/>
      <c r="E136" s="139"/>
      <c r="G136" s="139"/>
      <c r="J136" s="139"/>
      <c r="K136" s="106"/>
      <c r="L136" s="139"/>
      <c r="O136" s="139"/>
      <c r="Q136" s="139"/>
    </row>
    <row r="137" spans="2:17">
      <c r="B137" s="139"/>
      <c r="D137" s="139"/>
      <c r="E137" s="139"/>
      <c r="G137" s="139"/>
      <c r="J137" s="139"/>
      <c r="K137" s="106"/>
      <c r="L137" s="139"/>
      <c r="O137" s="139"/>
      <c r="Q137" s="139"/>
    </row>
    <row r="138" spans="2:17">
      <c r="B138" s="139"/>
      <c r="D138" s="139"/>
      <c r="E138" s="139"/>
      <c r="G138" s="139"/>
      <c r="J138" s="139"/>
      <c r="K138" s="106"/>
      <c r="L138" s="139"/>
      <c r="O138" s="139"/>
      <c r="Q138" s="139"/>
    </row>
    <row r="139" spans="2:17">
      <c r="B139" s="139"/>
      <c r="D139" s="139"/>
      <c r="E139" s="139"/>
      <c r="G139" s="139"/>
      <c r="J139" s="139"/>
      <c r="K139" s="106"/>
      <c r="L139" s="139"/>
      <c r="O139" s="139"/>
      <c r="Q139" s="139"/>
    </row>
    <row r="140" spans="2:17">
      <c r="B140" s="139"/>
      <c r="D140" s="139"/>
      <c r="E140" s="139"/>
      <c r="G140" s="139"/>
      <c r="J140" s="139"/>
      <c r="K140" s="106"/>
      <c r="L140" s="139"/>
      <c r="O140" s="139"/>
      <c r="Q140" s="139"/>
    </row>
    <row r="141" spans="2:17">
      <c r="B141" s="139"/>
      <c r="D141" s="139"/>
      <c r="E141" s="139"/>
      <c r="G141" s="139"/>
      <c r="J141" s="139"/>
      <c r="K141" s="106"/>
      <c r="L141" s="139"/>
      <c r="O141" s="139"/>
      <c r="Q141" s="139"/>
    </row>
    <row r="142" spans="2:17">
      <c r="B142" s="139"/>
      <c r="D142" s="139"/>
      <c r="E142" s="139"/>
      <c r="G142" s="139"/>
      <c r="J142" s="139"/>
      <c r="K142" s="106"/>
      <c r="L142" s="139"/>
      <c r="O142" s="139"/>
      <c r="Q142" s="139"/>
    </row>
    <row r="143" spans="2:17">
      <c r="B143" s="139"/>
      <c r="D143" s="139"/>
      <c r="E143" s="139"/>
      <c r="G143" s="139"/>
      <c r="J143" s="139"/>
      <c r="K143" s="106"/>
      <c r="L143" s="139"/>
      <c r="O143" s="139"/>
      <c r="Q143" s="139"/>
    </row>
    <row r="144" spans="2:17">
      <c r="B144" s="139"/>
      <c r="D144" s="139"/>
      <c r="E144" s="139"/>
      <c r="G144" s="139"/>
      <c r="J144" s="139"/>
      <c r="K144" s="106"/>
      <c r="L144" s="139"/>
      <c r="O144" s="139"/>
      <c r="Q144" s="139"/>
    </row>
    <row r="145" spans="2:17">
      <c r="B145" s="139"/>
      <c r="D145" s="139"/>
      <c r="E145" s="139"/>
      <c r="G145" s="139"/>
      <c r="J145" s="139"/>
      <c r="K145" s="106"/>
      <c r="L145" s="139"/>
      <c r="O145" s="139"/>
      <c r="Q145" s="139"/>
    </row>
    <row r="146" spans="2:17">
      <c r="B146" s="139"/>
      <c r="D146" s="139"/>
      <c r="E146" s="139"/>
      <c r="G146" s="139"/>
      <c r="J146" s="139"/>
      <c r="K146" s="106"/>
      <c r="L146" s="139"/>
      <c r="O146" s="139"/>
      <c r="Q146" s="139"/>
    </row>
    <row r="147" spans="2:17">
      <c r="B147" s="139"/>
      <c r="D147" s="139"/>
      <c r="E147" s="139"/>
      <c r="G147" s="139"/>
      <c r="J147" s="139"/>
      <c r="K147" s="106"/>
      <c r="L147" s="139"/>
      <c r="O147" s="139"/>
      <c r="Q147" s="139"/>
    </row>
    <row r="148" spans="2:17">
      <c r="B148" s="139"/>
      <c r="D148" s="139"/>
      <c r="E148" s="139"/>
      <c r="G148" s="139"/>
      <c r="J148" s="139"/>
      <c r="K148" s="106"/>
      <c r="L148" s="139"/>
      <c r="O148" s="139"/>
      <c r="Q148" s="139"/>
    </row>
    <row r="149" spans="2:17">
      <c r="B149" s="139"/>
      <c r="D149" s="139"/>
      <c r="E149" s="139"/>
      <c r="G149" s="139"/>
      <c r="J149" s="139"/>
      <c r="K149" s="106"/>
      <c r="L149" s="139"/>
      <c r="O149" s="139"/>
      <c r="Q149" s="139"/>
    </row>
    <row r="150" spans="2:17">
      <c r="B150" s="139"/>
      <c r="D150" s="139"/>
      <c r="E150" s="139"/>
      <c r="G150" s="139"/>
      <c r="J150" s="139"/>
      <c r="K150" s="106"/>
      <c r="L150" s="139"/>
      <c r="O150" s="139"/>
      <c r="Q150" s="139"/>
    </row>
    <row r="151" spans="2:17">
      <c r="B151" s="139"/>
      <c r="D151" s="139"/>
      <c r="E151" s="139"/>
      <c r="G151" s="139"/>
      <c r="J151" s="139"/>
      <c r="K151" s="106"/>
      <c r="L151" s="139"/>
      <c r="O151" s="139"/>
      <c r="Q151" s="139"/>
    </row>
    <row r="152" spans="2:17">
      <c r="B152" s="139"/>
      <c r="D152" s="139"/>
      <c r="E152" s="139"/>
      <c r="G152" s="139"/>
      <c r="J152" s="139"/>
      <c r="K152" s="106"/>
      <c r="L152" s="139"/>
      <c r="O152" s="139"/>
      <c r="Q152" s="139"/>
    </row>
    <row r="153" spans="2:17">
      <c r="B153" s="139"/>
      <c r="D153" s="139"/>
      <c r="E153" s="139"/>
      <c r="G153" s="139"/>
      <c r="J153" s="139"/>
      <c r="K153" s="106"/>
      <c r="L153" s="139"/>
      <c r="O153" s="139"/>
      <c r="Q153" s="139"/>
    </row>
    <row r="154" spans="2:17">
      <c r="B154" s="139"/>
      <c r="D154" s="139"/>
      <c r="E154" s="139"/>
      <c r="G154" s="139"/>
      <c r="J154" s="139"/>
      <c r="K154" s="106"/>
      <c r="L154" s="139"/>
      <c r="O154" s="139"/>
      <c r="Q154" s="139"/>
    </row>
    <row r="155" spans="2:17">
      <c r="B155" s="139"/>
      <c r="D155" s="139"/>
      <c r="E155" s="139"/>
      <c r="G155" s="139"/>
      <c r="J155" s="139"/>
      <c r="K155" s="106"/>
      <c r="L155" s="139"/>
      <c r="O155" s="139"/>
      <c r="Q155" s="139"/>
    </row>
    <row r="156" spans="2:17">
      <c r="B156" s="139"/>
      <c r="D156" s="139"/>
      <c r="E156" s="139"/>
      <c r="G156" s="139"/>
      <c r="J156" s="139"/>
      <c r="K156" s="106"/>
      <c r="L156" s="139"/>
      <c r="O156" s="139"/>
      <c r="Q156" s="139"/>
    </row>
    <row r="157" spans="2:17">
      <c r="B157" s="139"/>
      <c r="D157" s="139"/>
      <c r="E157" s="139"/>
      <c r="G157" s="139"/>
      <c r="J157" s="139"/>
      <c r="K157" s="106"/>
      <c r="L157" s="139"/>
      <c r="O157" s="139"/>
      <c r="Q157" s="139"/>
    </row>
    <row r="158" spans="2:17">
      <c r="B158" s="139"/>
      <c r="D158" s="139"/>
      <c r="E158" s="139"/>
      <c r="G158" s="139"/>
      <c r="J158" s="139"/>
      <c r="K158" s="106"/>
      <c r="L158" s="139"/>
      <c r="O158" s="139"/>
      <c r="Q158" s="139"/>
    </row>
    <row r="159" spans="2:17">
      <c r="B159" s="139"/>
      <c r="D159" s="139"/>
      <c r="E159" s="139"/>
      <c r="G159" s="139"/>
      <c r="J159" s="139"/>
      <c r="K159" s="106"/>
      <c r="L159" s="139"/>
      <c r="O159" s="139"/>
      <c r="Q159" s="139"/>
    </row>
    <row r="160" spans="2:17">
      <c r="B160" s="139"/>
      <c r="D160" s="139"/>
      <c r="E160" s="139"/>
      <c r="G160" s="139"/>
      <c r="J160" s="139"/>
      <c r="K160" s="106"/>
      <c r="L160" s="139"/>
      <c r="O160" s="139"/>
      <c r="Q160" s="139"/>
    </row>
    <row r="161" spans="2:17">
      <c r="B161" s="139"/>
      <c r="D161" s="139"/>
      <c r="E161" s="139"/>
      <c r="G161" s="139"/>
      <c r="J161" s="139"/>
      <c r="K161" s="106"/>
      <c r="L161" s="139"/>
      <c r="O161" s="139"/>
      <c r="Q161" s="139"/>
    </row>
    <row r="162" spans="2:17">
      <c r="B162" s="139"/>
      <c r="D162" s="139"/>
      <c r="E162" s="139"/>
      <c r="G162" s="139"/>
      <c r="J162" s="139"/>
      <c r="K162" s="106"/>
      <c r="L162" s="139"/>
      <c r="O162" s="139"/>
      <c r="Q162" s="139"/>
    </row>
    <row r="163" spans="2:17">
      <c r="B163" s="139"/>
      <c r="D163" s="139"/>
      <c r="E163" s="139"/>
      <c r="G163" s="139"/>
      <c r="J163" s="139"/>
      <c r="K163" s="106"/>
      <c r="L163" s="139"/>
      <c r="O163" s="139"/>
      <c r="Q163" s="139"/>
    </row>
    <row r="164" spans="2:17">
      <c r="B164" s="139"/>
      <c r="D164" s="139"/>
      <c r="E164" s="139"/>
      <c r="G164" s="139"/>
      <c r="J164" s="139"/>
      <c r="K164" s="106"/>
      <c r="L164" s="139"/>
      <c r="O164" s="139"/>
      <c r="Q164" s="139"/>
    </row>
    <row r="165" spans="2:17">
      <c r="B165" s="139"/>
      <c r="D165" s="139"/>
      <c r="E165" s="139"/>
      <c r="G165" s="139"/>
      <c r="J165" s="139"/>
      <c r="K165" s="106"/>
      <c r="L165" s="139"/>
      <c r="O165" s="139"/>
      <c r="Q165" s="139"/>
    </row>
    <row r="166" spans="2:17">
      <c r="B166" s="139"/>
      <c r="D166" s="139"/>
      <c r="E166" s="139"/>
      <c r="G166" s="139"/>
      <c r="J166" s="139"/>
      <c r="K166" s="106"/>
      <c r="L166" s="139"/>
      <c r="O166" s="139"/>
      <c r="Q166" s="139"/>
    </row>
    <row r="167" spans="2:17">
      <c r="B167" s="139"/>
      <c r="D167" s="139"/>
      <c r="E167" s="139"/>
      <c r="G167" s="139"/>
      <c r="J167" s="139"/>
      <c r="K167" s="106"/>
      <c r="L167" s="139"/>
      <c r="O167" s="139"/>
      <c r="Q167" s="139"/>
    </row>
    <row r="168" spans="2:17">
      <c r="B168" s="139"/>
      <c r="D168" s="139"/>
      <c r="E168" s="139"/>
      <c r="G168" s="139"/>
      <c r="J168" s="139"/>
      <c r="K168" s="106"/>
      <c r="L168" s="139"/>
      <c r="O168" s="139"/>
      <c r="Q168" s="139"/>
    </row>
    <row r="169" spans="2:17">
      <c r="B169" s="139"/>
      <c r="D169" s="139"/>
      <c r="E169" s="139"/>
      <c r="G169" s="139"/>
      <c r="J169" s="139"/>
      <c r="K169" s="106"/>
      <c r="L169" s="139"/>
      <c r="O169" s="139"/>
      <c r="Q169" s="139"/>
    </row>
    <row r="170" spans="2:17">
      <c r="B170" s="139"/>
      <c r="D170" s="139"/>
      <c r="E170" s="139"/>
      <c r="G170" s="139"/>
      <c r="J170" s="139"/>
      <c r="K170" s="106"/>
      <c r="L170" s="139"/>
      <c r="O170" s="139"/>
      <c r="Q170" s="139"/>
    </row>
    <row r="171" spans="2:17">
      <c r="B171" s="139"/>
      <c r="D171" s="139"/>
      <c r="E171" s="139"/>
      <c r="G171" s="139"/>
      <c r="J171" s="139"/>
      <c r="K171" s="106"/>
      <c r="L171" s="139"/>
      <c r="O171" s="139"/>
      <c r="Q171" s="139"/>
    </row>
    <row r="172" spans="2:17">
      <c r="B172" s="139"/>
      <c r="D172" s="139"/>
      <c r="E172" s="139"/>
      <c r="G172" s="139"/>
      <c r="J172" s="139"/>
      <c r="K172" s="106"/>
      <c r="L172" s="139"/>
      <c r="O172" s="139"/>
      <c r="Q172" s="139"/>
    </row>
    <row r="173" spans="2:17">
      <c r="B173" s="139"/>
      <c r="D173" s="139"/>
      <c r="E173" s="139"/>
      <c r="G173" s="139"/>
      <c r="J173" s="139"/>
      <c r="K173" s="106"/>
      <c r="L173" s="139"/>
      <c r="O173" s="139"/>
      <c r="Q173" s="139"/>
    </row>
    <row r="174" spans="2:17">
      <c r="B174" s="139"/>
      <c r="D174" s="139"/>
      <c r="E174" s="139"/>
      <c r="G174" s="139"/>
      <c r="J174" s="139"/>
      <c r="K174" s="106"/>
      <c r="L174" s="139"/>
      <c r="O174" s="139"/>
      <c r="Q174" s="139"/>
    </row>
    <row r="175" spans="2:17">
      <c r="B175" s="139"/>
      <c r="D175" s="139"/>
      <c r="E175" s="139"/>
      <c r="G175" s="139"/>
      <c r="J175" s="139"/>
      <c r="K175" s="106"/>
      <c r="L175" s="139"/>
      <c r="O175" s="139"/>
      <c r="Q175" s="139"/>
    </row>
    <row r="176" spans="2:17">
      <c r="B176" s="139"/>
      <c r="D176" s="139"/>
      <c r="E176" s="139"/>
      <c r="G176" s="139"/>
      <c r="J176" s="139"/>
      <c r="K176" s="106"/>
      <c r="L176" s="139"/>
      <c r="O176" s="139"/>
      <c r="Q176" s="139"/>
    </row>
    <row r="177" spans="2:17">
      <c r="B177" s="139"/>
      <c r="D177" s="139"/>
      <c r="E177" s="139"/>
      <c r="G177" s="139"/>
      <c r="J177" s="139"/>
      <c r="K177" s="106"/>
      <c r="L177" s="139"/>
      <c r="O177" s="139"/>
      <c r="Q177" s="139"/>
    </row>
    <row r="178" spans="2:17">
      <c r="B178" s="139"/>
      <c r="D178" s="139"/>
      <c r="E178" s="139"/>
      <c r="G178" s="139"/>
      <c r="J178" s="139"/>
      <c r="K178" s="106"/>
      <c r="L178" s="139"/>
      <c r="O178" s="139"/>
      <c r="Q178" s="139"/>
    </row>
    <row r="179" spans="2:17">
      <c r="B179" s="139"/>
      <c r="D179" s="139"/>
      <c r="E179" s="139"/>
      <c r="G179" s="139"/>
      <c r="J179" s="139"/>
      <c r="K179" s="106"/>
      <c r="L179" s="139"/>
      <c r="O179" s="139"/>
      <c r="Q179" s="139"/>
    </row>
    <row r="180" spans="2:17">
      <c r="B180" s="139"/>
      <c r="D180" s="139"/>
      <c r="E180" s="139"/>
      <c r="G180" s="139"/>
      <c r="J180" s="139"/>
      <c r="K180" s="106"/>
      <c r="L180" s="139"/>
      <c r="O180" s="139"/>
      <c r="Q180" s="139"/>
    </row>
    <row r="181" spans="2:17">
      <c r="B181" s="139"/>
      <c r="D181" s="139"/>
      <c r="E181" s="139"/>
      <c r="G181" s="139"/>
      <c r="J181" s="139"/>
      <c r="K181" s="106"/>
      <c r="L181" s="139"/>
      <c r="O181" s="139"/>
      <c r="Q181" s="139"/>
    </row>
    <row r="182" spans="2:17">
      <c r="B182" s="139"/>
      <c r="D182" s="139"/>
      <c r="E182" s="139"/>
      <c r="G182" s="139"/>
      <c r="J182" s="139"/>
      <c r="K182" s="106"/>
      <c r="L182" s="139"/>
      <c r="O182" s="139"/>
      <c r="Q182" s="139"/>
    </row>
    <row r="183" spans="2:17">
      <c r="B183" s="139"/>
      <c r="D183" s="139"/>
      <c r="E183" s="139"/>
      <c r="G183" s="139"/>
      <c r="J183" s="139"/>
      <c r="K183" s="106"/>
      <c r="L183" s="139"/>
      <c r="O183" s="139"/>
      <c r="Q183" s="139"/>
    </row>
    <row r="184" spans="2:17">
      <c r="B184" s="139"/>
      <c r="D184" s="139"/>
      <c r="E184" s="139"/>
      <c r="G184" s="139"/>
      <c r="J184" s="139"/>
      <c r="K184" s="106"/>
      <c r="L184" s="139"/>
      <c r="O184" s="139"/>
      <c r="Q184" s="139"/>
    </row>
    <row r="185" spans="2:17">
      <c r="B185" s="139"/>
      <c r="D185" s="139"/>
      <c r="E185" s="139"/>
      <c r="G185" s="139"/>
      <c r="J185" s="139"/>
      <c r="K185" s="106"/>
      <c r="L185" s="139"/>
      <c r="O185" s="139"/>
      <c r="Q185" s="139"/>
    </row>
    <row r="186" spans="2:17">
      <c r="B186" s="139"/>
      <c r="D186" s="139"/>
      <c r="E186" s="139"/>
      <c r="G186" s="139"/>
      <c r="J186" s="139"/>
      <c r="K186" s="106"/>
      <c r="L186" s="139"/>
      <c r="O186" s="139"/>
      <c r="Q186" s="139"/>
    </row>
    <row r="187" spans="2:17">
      <c r="B187" s="139"/>
      <c r="D187" s="139"/>
      <c r="E187" s="139"/>
      <c r="G187" s="139"/>
      <c r="J187" s="139"/>
      <c r="K187" s="106"/>
      <c r="L187" s="139"/>
      <c r="O187" s="139"/>
      <c r="Q187" s="139"/>
    </row>
    <row r="188" spans="2:17">
      <c r="B188" s="139"/>
      <c r="D188" s="139"/>
      <c r="E188" s="139"/>
      <c r="G188" s="139"/>
      <c r="J188" s="139"/>
      <c r="K188" s="106"/>
      <c r="L188" s="139"/>
      <c r="O188" s="139"/>
      <c r="Q188" s="139"/>
    </row>
    <row r="189" spans="2:17">
      <c r="B189" s="139"/>
      <c r="D189" s="139"/>
      <c r="E189" s="139"/>
      <c r="G189" s="139"/>
      <c r="J189" s="139"/>
      <c r="K189" s="106"/>
      <c r="L189" s="139"/>
      <c r="O189" s="139"/>
      <c r="Q189" s="139"/>
    </row>
    <row r="190" spans="2:17">
      <c r="B190" s="139"/>
      <c r="D190" s="139"/>
      <c r="E190" s="139"/>
      <c r="G190" s="139"/>
      <c r="J190" s="139"/>
      <c r="K190" s="106"/>
      <c r="L190" s="139"/>
      <c r="O190" s="139"/>
      <c r="Q190" s="139"/>
    </row>
    <row r="191" spans="2:17">
      <c r="B191" s="139"/>
      <c r="D191" s="139"/>
      <c r="E191" s="139"/>
      <c r="G191" s="139"/>
      <c r="J191" s="139"/>
      <c r="K191" s="106"/>
      <c r="L191" s="139"/>
      <c r="O191" s="139"/>
      <c r="Q191" s="139"/>
    </row>
    <row r="192" spans="2:17">
      <c r="B192" s="139"/>
      <c r="D192" s="139"/>
      <c r="E192" s="139"/>
      <c r="G192" s="139"/>
      <c r="J192" s="139"/>
      <c r="K192" s="106"/>
      <c r="L192" s="139"/>
      <c r="O192" s="139"/>
      <c r="Q192" s="139"/>
    </row>
    <row r="193" spans="2:17">
      <c r="B193" s="139"/>
      <c r="D193" s="139"/>
      <c r="E193" s="139"/>
      <c r="G193" s="139"/>
      <c r="J193" s="139"/>
      <c r="K193" s="106"/>
      <c r="L193" s="139"/>
      <c r="O193" s="139"/>
      <c r="Q193" s="139"/>
    </row>
    <row r="194" spans="2:17">
      <c r="B194" s="139"/>
      <c r="D194" s="139"/>
      <c r="E194" s="139"/>
      <c r="G194" s="139"/>
      <c r="J194" s="139"/>
      <c r="K194" s="106"/>
      <c r="L194" s="139"/>
      <c r="O194" s="139"/>
      <c r="Q194" s="139"/>
    </row>
    <row r="195" spans="2:17">
      <c r="B195" s="139"/>
      <c r="D195" s="139"/>
      <c r="E195" s="139"/>
      <c r="G195" s="139"/>
      <c r="J195" s="139"/>
      <c r="K195" s="106"/>
      <c r="L195" s="139"/>
      <c r="O195" s="139"/>
      <c r="Q195" s="139"/>
    </row>
    <row r="196" spans="2:17">
      <c r="B196" s="139"/>
      <c r="D196" s="139"/>
      <c r="E196" s="139"/>
      <c r="G196" s="139"/>
      <c r="J196" s="139"/>
      <c r="K196" s="106"/>
      <c r="L196" s="139"/>
      <c r="O196" s="139"/>
      <c r="Q196" s="139"/>
    </row>
    <row r="197" spans="2:17">
      <c r="B197" s="139"/>
      <c r="D197" s="139"/>
      <c r="E197" s="139"/>
      <c r="G197" s="139"/>
      <c r="J197" s="139"/>
      <c r="K197" s="106"/>
      <c r="L197" s="139"/>
      <c r="O197" s="139"/>
      <c r="Q197" s="139"/>
    </row>
    <row r="198" spans="2:17">
      <c r="B198" s="139"/>
      <c r="D198" s="139"/>
      <c r="E198" s="139"/>
      <c r="G198" s="139"/>
      <c r="J198" s="139"/>
      <c r="K198" s="106"/>
      <c r="L198" s="139"/>
      <c r="O198" s="139"/>
      <c r="Q198" s="139"/>
    </row>
    <row r="199" spans="2:17">
      <c r="B199" s="139"/>
      <c r="D199" s="139"/>
      <c r="E199" s="139"/>
      <c r="G199" s="139"/>
      <c r="J199" s="139"/>
      <c r="K199" s="106"/>
      <c r="L199" s="139"/>
      <c r="O199" s="139"/>
      <c r="Q199" s="139"/>
    </row>
    <row r="200" spans="2:17">
      <c r="B200" s="139"/>
      <c r="D200" s="139"/>
      <c r="E200" s="139"/>
      <c r="G200" s="139"/>
      <c r="J200" s="139"/>
      <c r="K200" s="106"/>
      <c r="L200" s="139"/>
      <c r="O200" s="139"/>
      <c r="Q200" s="139"/>
    </row>
    <row r="201" spans="2:17">
      <c r="B201" s="139"/>
      <c r="D201" s="139"/>
      <c r="E201" s="139"/>
      <c r="G201" s="139"/>
      <c r="J201" s="139"/>
      <c r="K201" s="106"/>
      <c r="L201" s="139"/>
      <c r="O201" s="139"/>
      <c r="Q201" s="139"/>
    </row>
    <row r="202" spans="2:17">
      <c r="B202" s="139"/>
      <c r="D202" s="139"/>
      <c r="E202" s="139"/>
      <c r="G202" s="139"/>
      <c r="J202" s="139"/>
      <c r="K202" s="106"/>
      <c r="L202" s="139"/>
      <c r="O202" s="139"/>
      <c r="Q202" s="139"/>
    </row>
    <row r="203" spans="2:17">
      <c r="B203" s="139"/>
      <c r="D203" s="139"/>
      <c r="E203" s="139"/>
      <c r="G203" s="139"/>
      <c r="J203" s="139"/>
      <c r="K203" s="106"/>
      <c r="L203" s="139"/>
      <c r="O203" s="139"/>
      <c r="Q203" s="139"/>
    </row>
    <row r="204" spans="2:17">
      <c r="B204" s="139"/>
      <c r="D204" s="139"/>
      <c r="E204" s="139"/>
      <c r="G204" s="139"/>
      <c r="J204" s="139"/>
      <c r="K204" s="106"/>
      <c r="L204" s="139"/>
      <c r="O204" s="139"/>
      <c r="Q204" s="139"/>
    </row>
    <row r="205" spans="2:17">
      <c r="B205" s="139"/>
      <c r="D205" s="139"/>
      <c r="E205" s="139"/>
      <c r="G205" s="139"/>
      <c r="J205" s="139"/>
      <c r="K205" s="106"/>
      <c r="L205" s="139"/>
      <c r="O205" s="139"/>
      <c r="Q205" s="139"/>
    </row>
    <row r="206" spans="2:17">
      <c r="B206" s="139"/>
      <c r="D206" s="139"/>
      <c r="E206" s="139"/>
      <c r="G206" s="139"/>
      <c r="J206" s="139"/>
      <c r="K206" s="106"/>
      <c r="L206" s="139"/>
      <c r="O206" s="139"/>
      <c r="Q206" s="139"/>
    </row>
    <row r="207" spans="2:17">
      <c r="B207" s="139"/>
      <c r="D207" s="139"/>
      <c r="E207" s="139"/>
      <c r="G207" s="139"/>
      <c r="J207" s="139"/>
      <c r="K207" s="106"/>
      <c r="L207" s="139"/>
      <c r="O207" s="139"/>
      <c r="Q207" s="139"/>
    </row>
    <row r="208" spans="2:17">
      <c r="B208" s="139"/>
      <c r="D208" s="139"/>
      <c r="E208" s="139"/>
      <c r="G208" s="139"/>
      <c r="J208" s="139"/>
      <c r="K208" s="106"/>
      <c r="L208" s="139"/>
      <c r="O208" s="139"/>
      <c r="Q208" s="139"/>
    </row>
    <row r="209" spans="2:17">
      <c r="B209" s="139"/>
      <c r="D209" s="139"/>
      <c r="E209" s="139"/>
      <c r="G209" s="139"/>
      <c r="J209" s="139"/>
      <c r="K209" s="106"/>
      <c r="L209" s="139"/>
      <c r="O209" s="139"/>
      <c r="Q209" s="139"/>
    </row>
    <row r="210" spans="2:17">
      <c r="B210" s="139"/>
      <c r="D210" s="139"/>
      <c r="E210" s="139"/>
      <c r="G210" s="139"/>
      <c r="J210" s="139"/>
      <c r="K210" s="106"/>
      <c r="L210" s="139"/>
      <c r="O210" s="139"/>
      <c r="Q210" s="139"/>
    </row>
    <row r="211" spans="2:17">
      <c r="B211" s="139"/>
      <c r="D211" s="139"/>
      <c r="E211" s="139"/>
      <c r="G211" s="139"/>
      <c r="J211" s="139"/>
      <c r="K211" s="106"/>
      <c r="L211" s="139"/>
      <c r="O211" s="139"/>
      <c r="Q211" s="139"/>
    </row>
    <row r="212" spans="2:17">
      <c r="B212" s="139"/>
      <c r="D212" s="139"/>
      <c r="E212" s="139"/>
      <c r="G212" s="139"/>
      <c r="J212" s="139"/>
      <c r="K212" s="106"/>
      <c r="L212" s="139"/>
      <c r="O212" s="139"/>
      <c r="Q212" s="139"/>
    </row>
    <row r="213" spans="2:17">
      <c r="B213" s="139"/>
      <c r="D213" s="139"/>
      <c r="E213" s="139"/>
      <c r="G213" s="139"/>
      <c r="J213" s="139"/>
      <c r="K213" s="106"/>
      <c r="L213" s="139"/>
      <c r="O213" s="139"/>
      <c r="Q213" s="139"/>
    </row>
    <row r="214" spans="2:17">
      <c r="B214" s="139"/>
      <c r="D214" s="139"/>
      <c r="E214" s="139"/>
      <c r="G214" s="139"/>
      <c r="J214" s="139"/>
      <c r="K214" s="106"/>
      <c r="L214" s="139"/>
      <c r="O214" s="139"/>
      <c r="Q214" s="139"/>
    </row>
    <row r="215" spans="2:17">
      <c r="B215" s="139"/>
      <c r="D215" s="139"/>
      <c r="E215" s="139"/>
      <c r="G215" s="139"/>
      <c r="J215" s="139"/>
      <c r="K215" s="106"/>
      <c r="L215" s="139"/>
      <c r="O215" s="139"/>
      <c r="Q215" s="139"/>
    </row>
    <row r="216" spans="2:17">
      <c r="B216" s="139"/>
      <c r="D216" s="139"/>
      <c r="E216" s="139"/>
      <c r="G216" s="139"/>
      <c r="J216" s="139"/>
      <c r="K216" s="106"/>
      <c r="L216" s="139"/>
      <c r="O216" s="139"/>
      <c r="Q216" s="139"/>
    </row>
    <row r="217" spans="2:17">
      <c r="B217" s="139"/>
      <c r="D217" s="139"/>
      <c r="E217" s="139"/>
      <c r="G217" s="139"/>
      <c r="J217" s="139"/>
      <c r="K217" s="106"/>
      <c r="L217" s="139"/>
      <c r="O217" s="139"/>
      <c r="Q217" s="139"/>
    </row>
    <row r="218" spans="2:17">
      <c r="B218" s="139"/>
      <c r="D218" s="139"/>
      <c r="E218" s="139"/>
      <c r="G218" s="139"/>
      <c r="J218" s="139"/>
      <c r="K218" s="106"/>
      <c r="L218" s="139"/>
      <c r="O218" s="139"/>
      <c r="Q218" s="139"/>
    </row>
    <row r="219" spans="2:17">
      <c r="B219" s="139"/>
      <c r="D219" s="139"/>
      <c r="E219" s="139"/>
      <c r="G219" s="139"/>
      <c r="J219" s="139"/>
      <c r="K219" s="106"/>
      <c r="L219" s="139"/>
      <c r="O219" s="139"/>
      <c r="Q219" s="139"/>
    </row>
    <row r="220" spans="2:17">
      <c r="B220" s="139"/>
      <c r="D220" s="139"/>
      <c r="E220" s="139"/>
      <c r="G220" s="139"/>
      <c r="J220" s="139"/>
      <c r="K220" s="106"/>
      <c r="L220" s="139"/>
      <c r="O220" s="139"/>
      <c r="Q220" s="139"/>
    </row>
    <row r="221" spans="2:17">
      <c r="B221" s="139"/>
      <c r="D221" s="139"/>
      <c r="E221" s="139"/>
      <c r="G221" s="139"/>
      <c r="J221" s="139"/>
      <c r="K221" s="106"/>
      <c r="L221" s="139"/>
      <c r="O221" s="139"/>
      <c r="Q221" s="139"/>
    </row>
    <row r="222" spans="2:17">
      <c r="B222" s="139"/>
      <c r="D222" s="139"/>
      <c r="E222" s="139"/>
      <c r="G222" s="139"/>
      <c r="J222" s="139"/>
      <c r="K222" s="106"/>
      <c r="L222" s="139"/>
      <c r="O222" s="139"/>
      <c r="Q222" s="139"/>
    </row>
    <row r="223" spans="2:17">
      <c r="B223" s="139"/>
      <c r="D223" s="139"/>
      <c r="E223" s="139"/>
      <c r="G223" s="139"/>
      <c r="J223" s="139"/>
      <c r="K223" s="106"/>
      <c r="L223" s="139"/>
      <c r="O223" s="139"/>
      <c r="Q223" s="139"/>
    </row>
    <row r="224" spans="2:17">
      <c r="B224" s="139"/>
      <c r="D224" s="139"/>
      <c r="E224" s="139"/>
      <c r="G224" s="139"/>
      <c r="J224" s="139"/>
      <c r="K224" s="106"/>
      <c r="L224" s="139"/>
      <c r="O224" s="139"/>
      <c r="Q224" s="139"/>
    </row>
    <row r="225" spans="2:17">
      <c r="B225" s="139"/>
      <c r="D225" s="139"/>
      <c r="E225" s="139"/>
      <c r="G225" s="139"/>
      <c r="J225" s="139"/>
      <c r="K225" s="106"/>
      <c r="L225" s="139"/>
      <c r="O225" s="139"/>
      <c r="Q225" s="139"/>
    </row>
    <row r="226" spans="2:17">
      <c r="B226" s="139"/>
      <c r="D226" s="139"/>
      <c r="E226" s="139"/>
      <c r="G226" s="139"/>
      <c r="J226" s="139"/>
      <c r="K226" s="106"/>
      <c r="L226" s="139"/>
      <c r="O226" s="139"/>
      <c r="Q226" s="139"/>
    </row>
    <row r="227" spans="2:17">
      <c r="B227" s="139"/>
      <c r="D227" s="139"/>
      <c r="E227" s="139"/>
      <c r="G227" s="139"/>
      <c r="J227" s="139"/>
      <c r="K227" s="106"/>
      <c r="L227" s="139"/>
      <c r="O227" s="139"/>
      <c r="Q227" s="139"/>
    </row>
    <row r="228" spans="2:17">
      <c r="B228" s="139"/>
      <c r="D228" s="139"/>
      <c r="E228" s="139"/>
      <c r="G228" s="139"/>
      <c r="J228" s="139"/>
      <c r="K228" s="106"/>
      <c r="L228" s="139"/>
      <c r="O228" s="139"/>
      <c r="Q228" s="139"/>
    </row>
    <row r="229" spans="2:17">
      <c r="B229" s="139"/>
      <c r="D229" s="139"/>
      <c r="E229" s="139"/>
      <c r="G229" s="139"/>
      <c r="J229" s="139"/>
      <c r="K229" s="106"/>
      <c r="L229" s="139"/>
      <c r="O229" s="139"/>
      <c r="Q229" s="139"/>
    </row>
    <row r="230" spans="2:17">
      <c r="B230" s="139"/>
      <c r="D230" s="139"/>
      <c r="E230" s="139"/>
      <c r="G230" s="139"/>
      <c r="J230" s="139"/>
      <c r="K230" s="106"/>
      <c r="L230" s="139"/>
      <c r="O230" s="139"/>
      <c r="Q230" s="139"/>
    </row>
    <row r="231" spans="2:17">
      <c r="B231" s="139"/>
      <c r="D231" s="139"/>
      <c r="E231" s="139"/>
      <c r="G231" s="139"/>
      <c r="J231" s="139"/>
      <c r="K231" s="106"/>
      <c r="L231" s="139"/>
      <c r="O231" s="139"/>
      <c r="Q231" s="139"/>
    </row>
    <row r="232" spans="2:17">
      <c r="B232" s="139"/>
      <c r="D232" s="139"/>
      <c r="E232" s="139"/>
      <c r="G232" s="139"/>
      <c r="J232" s="139"/>
      <c r="K232" s="106"/>
      <c r="L232" s="139"/>
      <c r="O232" s="139"/>
      <c r="Q232" s="139"/>
    </row>
    <row r="233" spans="2:17">
      <c r="B233" s="139"/>
      <c r="D233" s="139"/>
      <c r="E233" s="139"/>
      <c r="G233" s="139"/>
      <c r="J233" s="139"/>
      <c r="K233" s="106"/>
      <c r="L233" s="139"/>
      <c r="O233" s="139"/>
      <c r="Q233" s="139"/>
    </row>
    <row r="234" spans="2:17">
      <c r="B234" s="139"/>
      <c r="D234" s="139"/>
      <c r="E234" s="139"/>
      <c r="G234" s="139"/>
      <c r="J234" s="139"/>
      <c r="K234" s="106"/>
      <c r="L234" s="139"/>
      <c r="O234" s="139"/>
      <c r="Q234" s="139"/>
    </row>
    <row r="235" spans="2:17">
      <c r="B235" s="139"/>
      <c r="D235" s="139"/>
      <c r="E235" s="139"/>
      <c r="G235" s="139"/>
      <c r="J235" s="139"/>
      <c r="K235" s="106"/>
      <c r="L235" s="139"/>
      <c r="O235" s="139"/>
      <c r="Q235" s="139"/>
    </row>
    <row r="236" spans="2:17">
      <c r="B236" s="139"/>
      <c r="D236" s="139"/>
      <c r="E236" s="139"/>
      <c r="G236" s="139"/>
      <c r="J236" s="139"/>
      <c r="K236" s="106"/>
      <c r="L236" s="139"/>
      <c r="O236" s="139"/>
      <c r="Q236" s="139"/>
    </row>
    <row r="237" spans="2:17">
      <c r="B237" s="139"/>
      <c r="D237" s="139"/>
      <c r="E237" s="139"/>
      <c r="G237" s="139"/>
      <c r="J237" s="139"/>
      <c r="K237" s="106"/>
      <c r="L237" s="139"/>
      <c r="O237" s="139"/>
      <c r="Q237" s="139"/>
    </row>
    <row r="238" spans="2:17">
      <c r="B238" s="139"/>
      <c r="D238" s="139"/>
      <c r="E238" s="139"/>
      <c r="G238" s="139"/>
      <c r="J238" s="139"/>
      <c r="K238" s="106"/>
      <c r="L238" s="139"/>
      <c r="O238" s="139"/>
      <c r="Q238" s="139"/>
    </row>
    <row r="239" spans="2:17">
      <c r="B239" s="139"/>
      <c r="D239" s="139"/>
      <c r="E239" s="139"/>
      <c r="G239" s="139"/>
      <c r="J239" s="139"/>
      <c r="K239" s="106"/>
      <c r="L239" s="139"/>
      <c r="O239" s="139"/>
      <c r="Q239" s="139"/>
    </row>
    <row r="240" spans="2:17">
      <c r="B240" s="139"/>
      <c r="D240" s="139"/>
      <c r="E240" s="139"/>
      <c r="G240" s="139"/>
      <c r="J240" s="139"/>
      <c r="K240" s="106"/>
      <c r="L240" s="139"/>
      <c r="O240" s="139"/>
      <c r="Q240" s="139"/>
    </row>
    <row r="241" spans="2:17">
      <c r="B241" s="139"/>
      <c r="D241" s="139"/>
      <c r="E241" s="139"/>
      <c r="G241" s="139"/>
      <c r="J241" s="139"/>
      <c r="K241" s="106"/>
      <c r="L241" s="139"/>
      <c r="O241" s="139"/>
      <c r="Q241" s="139"/>
    </row>
    <row r="242" spans="2:17">
      <c r="B242" s="139"/>
      <c r="D242" s="139"/>
      <c r="E242" s="139"/>
      <c r="G242" s="139"/>
      <c r="J242" s="139"/>
      <c r="K242" s="106"/>
      <c r="L242" s="139"/>
      <c r="O242" s="139"/>
      <c r="Q242" s="139"/>
    </row>
    <row r="243" spans="2:17">
      <c r="B243" s="139"/>
      <c r="D243" s="139"/>
      <c r="E243" s="139"/>
      <c r="G243" s="139"/>
      <c r="J243" s="139"/>
      <c r="K243" s="106"/>
      <c r="L243" s="139"/>
      <c r="O243" s="139"/>
      <c r="Q243" s="139"/>
    </row>
    <row r="244" spans="2:17">
      <c r="B244" s="139"/>
      <c r="D244" s="139"/>
      <c r="E244" s="139"/>
      <c r="G244" s="139"/>
      <c r="J244" s="139"/>
      <c r="K244" s="106"/>
      <c r="L244" s="139"/>
      <c r="O244" s="139"/>
      <c r="Q244" s="139"/>
    </row>
    <row r="245" spans="2:17">
      <c r="B245" s="139"/>
      <c r="D245" s="139"/>
      <c r="E245" s="139"/>
      <c r="G245" s="139"/>
      <c r="J245" s="139"/>
      <c r="K245" s="106"/>
      <c r="L245" s="139"/>
      <c r="O245" s="139"/>
      <c r="Q245" s="139"/>
    </row>
    <row r="246" spans="2:17">
      <c r="B246" s="139"/>
      <c r="D246" s="139"/>
      <c r="E246" s="139"/>
      <c r="G246" s="139"/>
      <c r="J246" s="139"/>
      <c r="K246" s="106"/>
      <c r="L246" s="139"/>
      <c r="O246" s="139"/>
      <c r="Q246" s="139"/>
    </row>
    <row r="247" spans="2:17">
      <c r="B247" s="139"/>
      <c r="D247" s="139"/>
      <c r="E247" s="139"/>
      <c r="G247" s="139"/>
      <c r="J247" s="139"/>
      <c r="K247" s="106"/>
      <c r="L247" s="139"/>
      <c r="O247" s="139"/>
      <c r="Q247" s="139"/>
    </row>
    <row r="248" spans="2:17">
      <c r="B248" s="139"/>
      <c r="D248" s="139"/>
      <c r="E248" s="139"/>
      <c r="G248" s="139"/>
      <c r="J248" s="139"/>
      <c r="K248" s="106"/>
      <c r="L248" s="139"/>
      <c r="O248" s="139"/>
      <c r="Q248" s="139"/>
    </row>
    <row r="249" spans="2:17">
      <c r="B249" s="139"/>
      <c r="D249" s="139"/>
      <c r="E249" s="139"/>
      <c r="G249" s="139"/>
      <c r="J249" s="139"/>
      <c r="K249" s="106"/>
      <c r="L249" s="139"/>
      <c r="O249" s="139"/>
      <c r="Q249" s="139"/>
    </row>
    <row r="250" spans="2:17">
      <c r="B250" s="139"/>
      <c r="D250" s="139"/>
      <c r="E250" s="139"/>
      <c r="G250" s="139"/>
      <c r="J250" s="139"/>
      <c r="K250" s="106"/>
      <c r="L250" s="139"/>
      <c r="O250" s="139"/>
      <c r="Q250" s="139"/>
    </row>
    <row r="251" spans="2:17">
      <c r="B251" s="139"/>
      <c r="D251" s="139"/>
      <c r="E251" s="139"/>
      <c r="G251" s="139"/>
      <c r="J251" s="139"/>
      <c r="K251" s="106"/>
      <c r="L251" s="139"/>
      <c r="O251" s="139"/>
      <c r="Q251" s="139"/>
    </row>
    <row r="252" spans="2:17">
      <c r="B252" s="139"/>
      <c r="D252" s="139"/>
      <c r="E252" s="139"/>
      <c r="G252" s="139"/>
      <c r="J252" s="139"/>
      <c r="K252" s="106"/>
      <c r="L252" s="139"/>
      <c r="O252" s="139"/>
      <c r="Q252" s="139"/>
    </row>
    <row r="253" spans="2:17">
      <c r="B253" s="139"/>
      <c r="D253" s="139"/>
      <c r="E253" s="139"/>
      <c r="G253" s="139"/>
      <c r="J253" s="139"/>
      <c r="K253" s="106"/>
      <c r="L253" s="139"/>
      <c r="O253" s="139"/>
      <c r="Q253" s="139"/>
    </row>
    <row r="254" spans="2:17">
      <c r="B254" s="139"/>
      <c r="D254" s="139"/>
      <c r="E254" s="139"/>
      <c r="G254" s="139"/>
      <c r="J254" s="139"/>
      <c r="K254" s="106"/>
      <c r="L254" s="139"/>
      <c r="O254" s="139"/>
      <c r="Q254" s="139"/>
    </row>
    <row r="255" spans="2:17">
      <c r="B255" s="139"/>
      <c r="D255" s="139"/>
      <c r="E255" s="139"/>
      <c r="G255" s="139"/>
      <c r="J255" s="139"/>
      <c r="K255" s="106"/>
      <c r="L255" s="139"/>
      <c r="O255" s="139"/>
      <c r="Q255" s="139"/>
    </row>
    <row r="256" spans="2:17">
      <c r="B256" s="139"/>
      <c r="D256" s="139"/>
      <c r="E256" s="139"/>
      <c r="G256" s="139"/>
      <c r="J256" s="139"/>
      <c r="K256" s="106"/>
      <c r="L256" s="139"/>
      <c r="O256" s="139"/>
      <c r="Q256" s="139"/>
    </row>
    <row r="257" spans="2:17">
      <c r="B257" s="139"/>
      <c r="D257" s="139"/>
      <c r="E257" s="139"/>
      <c r="G257" s="139"/>
      <c r="J257" s="139"/>
      <c r="K257" s="106"/>
      <c r="L257" s="139"/>
      <c r="O257" s="139"/>
      <c r="Q257" s="139"/>
    </row>
    <row r="258" spans="2:17">
      <c r="B258" s="139"/>
      <c r="D258" s="139"/>
      <c r="E258" s="139"/>
      <c r="G258" s="139"/>
      <c r="J258" s="139"/>
      <c r="K258" s="106"/>
      <c r="L258" s="139"/>
      <c r="O258" s="139"/>
      <c r="Q258" s="139"/>
    </row>
    <row r="259" spans="2:17">
      <c r="B259" s="139"/>
      <c r="D259" s="139"/>
      <c r="E259" s="139"/>
      <c r="G259" s="139"/>
      <c r="J259" s="139"/>
      <c r="K259" s="106"/>
      <c r="L259" s="139"/>
      <c r="O259" s="139"/>
      <c r="Q259" s="139"/>
    </row>
    <row r="260" spans="2:17">
      <c r="B260" s="139"/>
      <c r="D260" s="139"/>
      <c r="E260" s="139"/>
      <c r="G260" s="139"/>
      <c r="J260" s="139"/>
      <c r="K260" s="106"/>
      <c r="L260" s="139"/>
      <c r="O260" s="139"/>
      <c r="Q260" s="139"/>
    </row>
    <row r="261" spans="2:17">
      <c r="B261" s="139"/>
      <c r="D261" s="139"/>
      <c r="E261" s="139"/>
      <c r="G261" s="139"/>
      <c r="J261" s="139"/>
      <c r="K261" s="106"/>
      <c r="L261" s="139"/>
      <c r="O261" s="139"/>
      <c r="Q261" s="139"/>
    </row>
    <row r="262" spans="2:17">
      <c r="B262" s="139"/>
      <c r="D262" s="139"/>
      <c r="E262" s="139"/>
      <c r="G262" s="139"/>
      <c r="J262" s="139"/>
      <c r="K262" s="106"/>
      <c r="L262" s="139"/>
      <c r="O262" s="139"/>
      <c r="Q262" s="139"/>
    </row>
    <row r="263" spans="2:17">
      <c r="B263" s="139"/>
      <c r="D263" s="139"/>
      <c r="E263" s="139"/>
      <c r="G263" s="139"/>
      <c r="J263" s="139"/>
      <c r="K263" s="106"/>
      <c r="L263" s="139"/>
      <c r="O263" s="139"/>
      <c r="Q263" s="139"/>
    </row>
    <row r="264" spans="2:17">
      <c r="B264" s="139"/>
      <c r="D264" s="139"/>
      <c r="E264" s="139"/>
      <c r="G264" s="139"/>
      <c r="J264" s="139"/>
      <c r="K264" s="106"/>
      <c r="L264" s="139"/>
      <c r="O264" s="139"/>
      <c r="Q264" s="139"/>
    </row>
    <row r="265" spans="2:17">
      <c r="B265" s="139"/>
      <c r="D265" s="139"/>
      <c r="E265" s="139"/>
      <c r="G265" s="139"/>
      <c r="J265" s="139"/>
      <c r="K265" s="106"/>
      <c r="L265" s="139"/>
      <c r="O265" s="139"/>
      <c r="Q265" s="139"/>
    </row>
    <row r="266" spans="2:17">
      <c r="B266" s="139"/>
      <c r="D266" s="139"/>
      <c r="E266" s="139"/>
      <c r="G266" s="139"/>
      <c r="J266" s="139"/>
      <c r="K266" s="106"/>
      <c r="L266" s="139"/>
      <c r="O266" s="139"/>
      <c r="Q266" s="139"/>
    </row>
    <row r="267" spans="2:17">
      <c r="B267" s="139"/>
      <c r="D267" s="139"/>
      <c r="E267" s="139"/>
      <c r="G267" s="139"/>
      <c r="J267" s="139"/>
      <c r="K267" s="106"/>
      <c r="L267" s="139"/>
      <c r="O267" s="139"/>
      <c r="Q267" s="139"/>
    </row>
    <row r="268" spans="2:17">
      <c r="B268" s="139"/>
      <c r="D268" s="139"/>
      <c r="E268" s="139"/>
      <c r="G268" s="139"/>
      <c r="J268" s="139"/>
      <c r="K268" s="106"/>
      <c r="L268" s="139"/>
      <c r="O268" s="139"/>
      <c r="Q268" s="139"/>
    </row>
    <row r="269" spans="2:17">
      <c r="B269" s="139"/>
      <c r="D269" s="139"/>
      <c r="E269" s="139"/>
      <c r="G269" s="139"/>
      <c r="J269" s="139"/>
      <c r="K269" s="106"/>
      <c r="L269" s="139"/>
      <c r="O269" s="139"/>
      <c r="Q269" s="139"/>
    </row>
    <row r="270" spans="2:17">
      <c r="B270" s="139"/>
      <c r="D270" s="139"/>
      <c r="E270" s="139"/>
      <c r="G270" s="139"/>
      <c r="J270" s="139"/>
      <c r="K270" s="106"/>
      <c r="L270" s="139"/>
      <c r="O270" s="139"/>
      <c r="Q270" s="139"/>
    </row>
    <row r="271" spans="2:17">
      <c r="B271" s="139"/>
      <c r="D271" s="139"/>
      <c r="E271" s="139"/>
      <c r="G271" s="139"/>
      <c r="J271" s="139"/>
      <c r="K271" s="106"/>
      <c r="L271" s="139"/>
      <c r="O271" s="139"/>
      <c r="Q271" s="139"/>
    </row>
    <row r="272" spans="2:17">
      <c r="B272" s="139"/>
      <c r="D272" s="139"/>
      <c r="E272" s="139"/>
      <c r="G272" s="139"/>
      <c r="J272" s="139"/>
      <c r="K272" s="106"/>
      <c r="L272" s="139"/>
      <c r="O272" s="139"/>
      <c r="Q272" s="139"/>
    </row>
    <row r="273" spans="2:17">
      <c r="B273" s="139"/>
      <c r="D273" s="139"/>
      <c r="E273" s="139"/>
      <c r="G273" s="139"/>
      <c r="J273" s="139"/>
      <c r="K273" s="106"/>
      <c r="L273" s="139"/>
      <c r="O273" s="139"/>
      <c r="Q273" s="139"/>
    </row>
    <row r="274" spans="2:17">
      <c r="B274" s="139"/>
      <c r="D274" s="139"/>
      <c r="E274" s="139"/>
      <c r="G274" s="139"/>
      <c r="J274" s="139"/>
      <c r="K274" s="106"/>
      <c r="L274" s="139"/>
      <c r="O274" s="139"/>
      <c r="Q274" s="139"/>
    </row>
    <row r="275" spans="2:17">
      <c r="B275" s="139"/>
      <c r="D275" s="139"/>
      <c r="E275" s="139"/>
      <c r="G275" s="139"/>
      <c r="J275" s="139"/>
      <c r="K275" s="106"/>
      <c r="L275" s="139"/>
      <c r="O275" s="139"/>
      <c r="Q275" s="139"/>
    </row>
    <row r="276" spans="2:17">
      <c r="B276" s="139"/>
      <c r="D276" s="139"/>
      <c r="E276" s="139"/>
      <c r="G276" s="139"/>
      <c r="J276" s="139"/>
      <c r="K276" s="106"/>
      <c r="L276" s="139"/>
      <c r="O276" s="139"/>
      <c r="Q276" s="139"/>
    </row>
    <row r="277" spans="2:17">
      <c r="B277" s="139"/>
      <c r="D277" s="139"/>
      <c r="E277" s="139"/>
      <c r="G277" s="139"/>
      <c r="J277" s="139"/>
      <c r="K277" s="106"/>
      <c r="L277" s="139"/>
      <c r="O277" s="139"/>
      <c r="Q277" s="139"/>
    </row>
    <row r="278" spans="2:17">
      <c r="B278" s="139"/>
      <c r="D278" s="139"/>
      <c r="E278" s="139"/>
      <c r="G278" s="139"/>
      <c r="J278" s="139"/>
      <c r="K278" s="106"/>
      <c r="L278" s="139"/>
      <c r="O278" s="139"/>
      <c r="Q278" s="139"/>
    </row>
    <row r="279" spans="2:17">
      <c r="B279" s="139"/>
      <c r="D279" s="139"/>
      <c r="E279" s="139"/>
      <c r="G279" s="139"/>
      <c r="J279" s="139"/>
      <c r="K279" s="106"/>
      <c r="L279" s="139"/>
      <c r="O279" s="139"/>
      <c r="Q279" s="139"/>
    </row>
    <row r="280" spans="2:17">
      <c r="B280" s="139"/>
      <c r="D280" s="139"/>
      <c r="E280" s="139"/>
      <c r="G280" s="139"/>
      <c r="J280" s="139"/>
      <c r="K280" s="106"/>
      <c r="L280" s="139"/>
      <c r="O280" s="139"/>
      <c r="Q280" s="139"/>
    </row>
    <row r="281" spans="2:17">
      <c r="B281" s="139"/>
      <c r="D281" s="139"/>
      <c r="E281" s="139"/>
      <c r="G281" s="139"/>
      <c r="J281" s="139"/>
      <c r="K281" s="106"/>
      <c r="L281" s="139"/>
      <c r="O281" s="139"/>
      <c r="Q281" s="139"/>
    </row>
    <row r="282" spans="2:17">
      <c r="B282" s="139"/>
      <c r="D282" s="139"/>
      <c r="E282" s="139"/>
      <c r="G282" s="139"/>
      <c r="J282" s="139"/>
      <c r="K282" s="106"/>
      <c r="L282" s="139"/>
      <c r="O282" s="139"/>
      <c r="Q282" s="139"/>
    </row>
    <row r="283" spans="2:17">
      <c r="B283" s="139"/>
      <c r="D283" s="139"/>
      <c r="E283" s="139"/>
      <c r="G283" s="139"/>
      <c r="J283" s="139"/>
      <c r="K283" s="106"/>
      <c r="L283" s="139"/>
      <c r="O283" s="139"/>
      <c r="Q283" s="139"/>
    </row>
    <row r="284" spans="2:17">
      <c r="B284" s="139"/>
      <c r="D284" s="139"/>
      <c r="E284" s="139"/>
      <c r="G284" s="139"/>
      <c r="J284" s="139"/>
      <c r="K284" s="106"/>
      <c r="L284" s="139"/>
      <c r="O284" s="139"/>
      <c r="Q284" s="139"/>
    </row>
    <row r="285" spans="2:17">
      <c r="B285" s="139"/>
      <c r="D285" s="139"/>
      <c r="E285" s="139"/>
      <c r="G285" s="139"/>
      <c r="J285" s="139"/>
      <c r="K285" s="106"/>
      <c r="L285" s="139"/>
      <c r="O285" s="139"/>
      <c r="Q285" s="139"/>
    </row>
    <row r="286" spans="2:17">
      <c r="B286" s="139"/>
      <c r="D286" s="139"/>
      <c r="E286" s="139"/>
      <c r="G286" s="139"/>
      <c r="J286" s="139"/>
      <c r="K286" s="106"/>
      <c r="L286" s="139"/>
      <c r="O286" s="139"/>
      <c r="Q286" s="139"/>
    </row>
    <row r="287" spans="2:17">
      <c r="B287" s="139"/>
      <c r="D287" s="139"/>
      <c r="E287" s="139"/>
      <c r="G287" s="139"/>
      <c r="J287" s="139"/>
      <c r="K287" s="106"/>
      <c r="L287" s="139"/>
      <c r="O287" s="139"/>
      <c r="Q287" s="139"/>
    </row>
    <row r="288" spans="2:17">
      <c r="B288" s="139"/>
      <c r="D288" s="139"/>
      <c r="E288" s="139"/>
      <c r="G288" s="139"/>
      <c r="J288" s="139"/>
      <c r="K288" s="106"/>
      <c r="L288" s="139"/>
      <c r="O288" s="139"/>
      <c r="Q288" s="139"/>
    </row>
    <row r="289" spans="2:17">
      <c r="B289" s="139"/>
      <c r="D289" s="139"/>
      <c r="E289" s="139"/>
      <c r="G289" s="139"/>
      <c r="J289" s="139"/>
      <c r="K289" s="106"/>
      <c r="L289" s="139"/>
      <c r="O289" s="139"/>
      <c r="Q289" s="139"/>
    </row>
    <row r="290" spans="2:17">
      <c r="B290" s="139"/>
      <c r="D290" s="139"/>
      <c r="E290" s="139"/>
      <c r="G290" s="139"/>
      <c r="J290" s="139"/>
      <c r="K290" s="106"/>
      <c r="L290" s="139"/>
      <c r="O290" s="139"/>
      <c r="Q290" s="139"/>
    </row>
    <row r="291" spans="2:17">
      <c r="B291" s="139"/>
      <c r="D291" s="139"/>
      <c r="E291" s="139"/>
      <c r="G291" s="139"/>
      <c r="J291" s="139"/>
      <c r="K291" s="106"/>
      <c r="L291" s="139"/>
      <c r="O291" s="139"/>
      <c r="Q291" s="139"/>
    </row>
    <row r="292" spans="2:17">
      <c r="B292" s="139"/>
      <c r="D292" s="139"/>
      <c r="E292" s="139"/>
      <c r="G292" s="139"/>
      <c r="J292" s="139"/>
      <c r="K292" s="106"/>
      <c r="L292" s="139"/>
      <c r="O292" s="139"/>
      <c r="Q292" s="139"/>
    </row>
    <row r="293" spans="2:17">
      <c r="B293" s="139"/>
      <c r="D293" s="139"/>
      <c r="E293" s="139"/>
      <c r="G293" s="139"/>
      <c r="J293" s="139"/>
      <c r="K293" s="106"/>
      <c r="L293" s="139"/>
      <c r="O293" s="139"/>
      <c r="Q293" s="139"/>
    </row>
    <row r="294" spans="2:17">
      <c r="B294" s="139"/>
      <c r="D294" s="139"/>
      <c r="E294" s="139"/>
      <c r="G294" s="139"/>
      <c r="J294" s="139"/>
      <c r="K294" s="106"/>
      <c r="L294" s="139"/>
      <c r="O294" s="139"/>
      <c r="Q294" s="139"/>
    </row>
    <row r="295" spans="2:17">
      <c r="B295" s="139"/>
      <c r="D295" s="139"/>
      <c r="E295" s="139"/>
      <c r="G295" s="139"/>
      <c r="J295" s="139"/>
      <c r="K295" s="106"/>
      <c r="L295" s="139"/>
      <c r="O295" s="139"/>
      <c r="Q295" s="139"/>
    </row>
    <row r="296" spans="2:17">
      <c r="B296" s="139"/>
      <c r="D296" s="139"/>
      <c r="E296" s="139"/>
      <c r="G296" s="139"/>
      <c r="J296" s="139"/>
      <c r="K296" s="106"/>
      <c r="L296" s="139"/>
      <c r="O296" s="139"/>
      <c r="Q296" s="139"/>
    </row>
    <row r="297" spans="2:17">
      <c r="B297" s="139"/>
      <c r="D297" s="139"/>
      <c r="E297" s="139"/>
      <c r="G297" s="139"/>
      <c r="J297" s="139"/>
      <c r="K297" s="106"/>
      <c r="L297" s="139"/>
      <c r="O297" s="139"/>
      <c r="Q297" s="139"/>
    </row>
    <row r="298" spans="2:17">
      <c r="B298" s="139"/>
      <c r="D298" s="139"/>
      <c r="E298" s="139"/>
      <c r="G298" s="139"/>
      <c r="J298" s="139"/>
      <c r="K298" s="106"/>
      <c r="L298" s="139"/>
      <c r="O298" s="139"/>
      <c r="Q298" s="139"/>
    </row>
    <row r="299" spans="2:17">
      <c r="B299" s="139"/>
      <c r="D299" s="139"/>
      <c r="E299" s="139"/>
      <c r="G299" s="139"/>
      <c r="J299" s="139"/>
      <c r="K299" s="106"/>
      <c r="L299" s="139"/>
      <c r="O299" s="139"/>
      <c r="Q299" s="139"/>
    </row>
    <row r="300" spans="2:17">
      <c r="B300" s="139"/>
      <c r="D300" s="139"/>
      <c r="E300" s="139"/>
      <c r="G300" s="139"/>
      <c r="J300" s="139"/>
      <c r="K300" s="106"/>
      <c r="L300" s="139"/>
      <c r="O300" s="139"/>
      <c r="Q300" s="139"/>
    </row>
    <row r="301" spans="2:17">
      <c r="B301" s="139"/>
      <c r="D301" s="139"/>
      <c r="E301" s="139"/>
      <c r="G301" s="139"/>
      <c r="J301" s="139"/>
      <c r="K301" s="106"/>
      <c r="L301" s="139"/>
      <c r="O301" s="139"/>
      <c r="Q301" s="139"/>
    </row>
    <row r="302" spans="2:17">
      <c r="B302" s="139"/>
      <c r="D302" s="139"/>
      <c r="E302" s="139"/>
      <c r="G302" s="139"/>
      <c r="J302" s="139"/>
      <c r="K302" s="106"/>
      <c r="L302" s="139"/>
      <c r="O302" s="139"/>
      <c r="Q302" s="139"/>
    </row>
    <row r="303" spans="2:17">
      <c r="B303" s="139"/>
      <c r="D303" s="139"/>
      <c r="E303" s="139"/>
      <c r="G303" s="139"/>
      <c r="J303" s="139"/>
      <c r="K303" s="106"/>
      <c r="L303" s="139"/>
      <c r="O303" s="139"/>
      <c r="Q303" s="139"/>
    </row>
    <row r="304" spans="2:17">
      <c r="B304" s="139"/>
      <c r="D304" s="139"/>
      <c r="E304" s="139"/>
      <c r="G304" s="139"/>
      <c r="J304" s="139"/>
      <c r="K304" s="106"/>
      <c r="L304" s="139"/>
      <c r="O304" s="139"/>
      <c r="Q304" s="139"/>
    </row>
    <row r="305" spans="2:17">
      <c r="B305" s="139"/>
      <c r="D305" s="139"/>
      <c r="E305" s="139"/>
      <c r="G305" s="139"/>
      <c r="J305" s="139"/>
      <c r="K305" s="106"/>
      <c r="L305" s="139"/>
      <c r="O305" s="139"/>
      <c r="Q305" s="139"/>
    </row>
    <row r="306" spans="2:17">
      <c r="B306" s="139"/>
      <c r="D306" s="139"/>
      <c r="E306" s="139"/>
      <c r="G306" s="139"/>
      <c r="J306" s="139"/>
      <c r="K306" s="106"/>
      <c r="L306" s="139"/>
      <c r="O306" s="139"/>
      <c r="Q306" s="139"/>
    </row>
    <row r="307" spans="2:17">
      <c r="B307" s="139"/>
      <c r="D307" s="139"/>
      <c r="E307" s="139"/>
      <c r="G307" s="139"/>
      <c r="J307" s="139"/>
      <c r="K307" s="106"/>
      <c r="L307" s="139"/>
      <c r="O307" s="139"/>
      <c r="Q307" s="139"/>
    </row>
    <row r="308" spans="2:17">
      <c r="B308" s="139"/>
      <c r="D308" s="139"/>
      <c r="E308" s="139"/>
      <c r="G308" s="139"/>
      <c r="J308" s="139"/>
      <c r="K308" s="106"/>
      <c r="L308" s="139"/>
      <c r="O308" s="139"/>
      <c r="Q308" s="139"/>
    </row>
    <row r="309" spans="2:17">
      <c r="B309" s="139"/>
      <c r="D309" s="139"/>
      <c r="E309" s="139"/>
      <c r="G309" s="139"/>
      <c r="J309" s="139"/>
      <c r="K309" s="106"/>
      <c r="L309" s="139"/>
      <c r="O309" s="139"/>
      <c r="Q309" s="139"/>
    </row>
    <row r="310" spans="2:17">
      <c r="B310" s="139"/>
      <c r="D310" s="139"/>
      <c r="E310" s="139"/>
      <c r="G310" s="139"/>
      <c r="J310" s="139"/>
      <c r="K310" s="106"/>
      <c r="L310" s="139"/>
      <c r="O310" s="139"/>
      <c r="Q310" s="139"/>
    </row>
    <row r="311" spans="2:17">
      <c r="B311" s="139"/>
      <c r="D311" s="139"/>
      <c r="E311" s="139"/>
      <c r="G311" s="139"/>
      <c r="J311" s="139"/>
      <c r="K311" s="106"/>
      <c r="L311" s="139"/>
      <c r="O311" s="139"/>
      <c r="Q311" s="139"/>
    </row>
    <row r="312" spans="2:17">
      <c r="B312" s="139"/>
      <c r="D312" s="139"/>
      <c r="E312" s="139"/>
      <c r="G312" s="139"/>
      <c r="J312" s="139"/>
      <c r="K312" s="106"/>
      <c r="L312" s="139"/>
      <c r="O312" s="139"/>
      <c r="Q312" s="139"/>
    </row>
    <row r="313" spans="2:17">
      <c r="B313" s="139"/>
      <c r="D313" s="139"/>
      <c r="E313" s="139"/>
      <c r="G313" s="139"/>
      <c r="J313" s="139"/>
      <c r="K313" s="106"/>
      <c r="L313" s="139"/>
      <c r="O313" s="139"/>
      <c r="Q313" s="139"/>
    </row>
    <row r="314" spans="2:17">
      <c r="B314" s="139"/>
      <c r="D314" s="139"/>
      <c r="E314" s="139"/>
      <c r="G314" s="139"/>
      <c r="J314" s="139"/>
      <c r="K314" s="106"/>
      <c r="L314" s="139"/>
      <c r="O314" s="139"/>
      <c r="Q314" s="139"/>
    </row>
    <row r="315" spans="2:17">
      <c r="B315" s="139"/>
      <c r="D315" s="139"/>
      <c r="E315" s="139"/>
      <c r="G315" s="139"/>
      <c r="J315" s="139"/>
      <c r="K315" s="106"/>
      <c r="L315" s="139"/>
      <c r="O315" s="139"/>
      <c r="Q315" s="139"/>
    </row>
    <row r="316" spans="2:17">
      <c r="B316" s="139"/>
      <c r="D316" s="139"/>
      <c r="E316" s="139"/>
      <c r="G316" s="139"/>
      <c r="J316" s="139"/>
      <c r="K316" s="106"/>
      <c r="L316" s="139"/>
      <c r="O316" s="139"/>
      <c r="Q316" s="139"/>
    </row>
    <row r="317" spans="2:17">
      <c r="B317" s="139"/>
      <c r="D317" s="139"/>
      <c r="E317" s="139"/>
      <c r="G317" s="139"/>
      <c r="J317" s="139"/>
      <c r="K317" s="106"/>
      <c r="L317" s="139"/>
      <c r="O317" s="139"/>
      <c r="Q317" s="139"/>
    </row>
    <row r="318" spans="2:17">
      <c r="B318" s="139"/>
      <c r="D318" s="139"/>
      <c r="E318" s="139"/>
      <c r="G318" s="139"/>
      <c r="J318" s="139"/>
      <c r="K318" s="106"/>
      <c r="L318" s="139"/>
      <c r="O318" s="139"/>
      <c r="Q318" s="139"/>
    </row>
    <row r="319" spans="2:17">
      <c r="B319" s="139"/>
      <c r="D319" s="139"/>
      <c r="E319" s="139"/>
      <c r="G319" s="139"/>
      <c r="J319" s="139"/>
      <c r="K319" s="106"/>
      <c r="L319" s="139"/>
      <c r="O319" s="139"/>
      <c r="Q319" s="139"/>
    </row>
    <row r="320" spans="2:17">
      <c r="B320" s="139"/>
      <c r="D320" s="139"/>
      <c r="E320" s="139"/>
      <c r="G320" s="139"/>
      <c r="J320" s="139"/>
      <c r="K320" s="106"/>
      <c r="O320" s="139"/>
      <c r="Q320" s="139"/>
    </row>
    <row r="321" spans="2:17">
      <c r="B321" s="139"/>
      <c r="D321" s="139"/>
      <c r="E321" s="139"/>
      <c r="G321" s="139"/>
      <c r="J321" s="139"/>
      <c r="K321" s="106"/>
      <c r="O321" s="139"/>
      <c r="Q321" s="139"/>
    </row>
    <row r="322" spans="2:17">
      <c r="B322" s="139"/>
      <c r="D322" s="139"/>
      <c r="E322" s="139"/>
      <c r="G322" s="139"/>
      <c r="J322" s="139"/>
      <c r="K322" s="106"/>
      <c r="O322" s="139"/>
      <c r="Q322" s="139"/>
    </row>
    <row r="323" spans="2:17">
      <c r="B323" s="139"/>
      <c r="D323" s="139"/>
      <c r="E323" s="139"/>
      <c r="G323" s="139"/>
      <c r="J323" s="139"/>
      <c r="K323" s="106"/>
      <c r="O323" s="139"/>
      <c r="Q323" s="139"/>
    </row>
    <row r="324" spans="2:17">
      <c r="B324" s="139"/>
      <c r="D324" s="139"/>
      <c r="E324" s="139"/>
      <c r="G324" s="139"/>
      <c r="J324" s="139"/>
      <c r="K324" s="106"/>
      <c r="O324" s="139"/>
      <c r="Q324" s="139"/>
    </row>
    <row r="325" spans="2:17">
      <c r="B325" s="139"/>
      <c r="D325" s="139"/>
      <c r="E325" s="139"/>
      <c r="G325" s="139"/>
      <c r="J325" s="139"/>
      <c r="K325" s="106"/>
      <c r="O325" s="139"/>
      <c r="Q325" s="139"/>
    </row>
    <row r="326" spans="2:17">
      <c r="B326" s="139"/>
      <c r="D326" s="139"/>
      <c r="E326" s="139"/>
      <c r="G326" s="139"/>
      <c r="J326" s="139"/>
      <c r="K326" s="106"/>
      <c r="O326" s="139"/>
      <c r="Q326" s="139"/>
    </row>
    <row r="327" spans="2:17">
      <c r="B327" s="139"/>
      <c r="D327" s="139"/>
      <c r="E327" s="139"/>
      <c r="G327" s="139"/>
      <c r="J327" s="139"/>
      <c r="K327" s="106"/>
      <c r="O327" s="139"/>
      <c r="Q327" s="139"/>
    </row>
    <row r="328" spans="2:17">
      <c r="B328" s="139"/>
      <c r="D328" s="139"/>
      <c r="E328" s="139"/>
      <c r="G328" s="139"/>
      <c r="J328" s="139"/>
      <c r="K328" s="106"/>
      <c r="O328" s="139"/>
      <c r="Q328" s="139"/>
    </row>
    <row r="329" spans="2:17">
      <c r="B329" s="139"/>
      <c r="D329" s="139"/>
      <c r="E329" s="139"/>
      <c r="G329" s="139"/>
      <c r="J329" s="139"/>
      <c r="K329" s="106"/>
      <c r="O329" s="139"/>
      <c r="Q329" s="139"/>
    </row>
    <row r="330" spans="2:17">
      <c r="B330" s="139"/>
      <c r="D330" s="139"/>
      <c r="E330" s="139"/>
      <c r="G330" s="139"/>
      <c r="J330" s="139"/>
      <c r="K330" s="106"/>
      <c r="O330" s="139"/>
      <c r="Q330" s="139"/>
    </row>
    <row r="331" spans="2:17">
      <c r="B331" s="139"/>
      <c r="D331" s="139"/>
      <c r="E331" s="139"/>
      <c r="G331" s="139"/>
      <c r="J331" s="139"/>
      <c r="K331" s="106"/>
      <c r="O331" s="139"/>
      <c r="Q331" s="139"/>
    </row>
    <row r="332" spans="2:17">
      <c r="B332" s="139"/>
      <c r="D332" s="139"/>
      <c r="E332" s="139"/>
      <c r="G332" s="139"/>
      <c r="J332" s="139"/>
      <c r="K332" s="106"/>
      <c r="O332" s="139"/>
      <c r="Q332" s="139"/>
    </row>
    <row r="333" spans="2:17">
      <c r="B333" s="139"/>
      <c r="D333" s="139"/>
      <c r="E333" s="139"/>
      <c r="G333" s="139"/>
      <c r="J333" s="139"/>
      <c r="L333" s="141" t="str">
        <f>IF(Electives!M345&lt;&gt;"", Electives!M345, " ")</f>
        <v xml:space="preserve"> </v>
      </c>
      <c r="O333" s="139"/>
      <c r="Q333" s="139"/>
    </row>
    <row r="334" spans="2:17">
      <c r="B334" s="139"/>
      <c r="D334" s="139"/>
      <c r="E334" s="139"/>
      <c r="G334" s="139"/>
      <c r="J334" s="139"/>
      <c r="L334" s="141" t="str">
        <f>IF(Electives!M346&lt;&gt;"", Electives!M346, " ")</f>
        <v xml:space="preserve"> </v>
      </c>
      <c r="O334" s="139"/>
      <c r="Q334" s="139"/>
    </row>
    <row r="335" spans="2:17">
      <c r="B335" s="139"/>
      <c r="D335" s="139"/>
      <c r="E335" s="139"/>
      <c r="G335" s="139"/>
    </row>
    <row r="336" spans="2:17">
      <c r="D336" s="139"/>
      <c r="E336" s="139"/>
      <c r="G336" s="139"/>
    </row>
  </sheetData>
  <sheetProtection algorithmName="SHA-512" hashValue="Ux/XXw/e+xS2kdKZx0vXsmgYJMjHb7oYelNnPnO1cfuWZf/OGB1xjtiwHee3imA4afQIJuTRpuXUS6Q0t/3KCQ==" saltValue="NvydxU70KH1xFn3aMftM8Q==" spinCount="100000" sheet="1" objects="1" scenarios="1" selectLockedCells="1" selectUnlockedCells="1"/>
  <mergeCells count="67">
    <mergeCell ref="D37:D45"/>
    <mergeCell ref="N37:Q37"/>
    <mergeCell ref="D3:G3"/>
    <mergeCell ref="D17:G17"/>
    <mergeCell ref="D9:F9"/>
    <mergeCell ref="D10:D16"/>
    <mergeCell ref="D23:G23"/>
    <mergeCell ref="D24:D28"/>
    <mergeCell ref="I27:K27"/>
    <mergeCell ref="N27:Q27"/>
    <mergeCell ref="N38:N41"/>
    <mergeCell ref="I42:L42"/>
    <mergeCell ref="N42:Q42"/>
    <mergeCell ref="I43:I51"/>
    <mergeCell ref="N43:N49"/>
    <mergeCell ref="N50:Q50"/>
    <mergeCell ref="D1:G2"/>
    <mergeCell ref="D4:D8"/>
    <mergeCell ref="N12:Q12"/>
    <mergeCell ref="I11:K11"/>
    <mergeCell ref="D18:D22"/>
    <mergeCell ref="I18:K18"/>
    <mergeCell ref="N18:Q18"/>
    <mergeCell ref="I12:I17"/>
    <mergeCell ref="S1:V2"/>
    <mergeCell ref="I4:I10"/>
    <mergeCell ref="T4:U4"/>
    <mergeCell ref="T5:U5"/>
    <mergeCell ref="T6:U6"/>
    <mergeCell ref="T7:U7"/>
    <mergeCell ref="T8:U8"/>
    <mergeCell ref="T9:U9"/>
    <mergeCell ref="T10:U10"/>
    <mergeCell ref="N4:N11"/>
    <mergeCell ref="I3:L3"/>
    <mergeCell ref="N3:Q3"/>
    <mergeCell ref="N1:Q2"/>
    <mergeCell ref="I1:L2"/>
    <mergeCell ref="T11:U11"/>
    <mergeCell ref="T12:U12"/>
    <mergeCell ref="N13:N17"/>
    <mergeCell ref="T13:U13"/>
    <mergeCell ref="T14:U14"/>
    <mergeCell ref="T15:U15"/>
    <mergeCell ref="T16:U16"/>
    <mergeCell ref="T17:U17"/>
    <mergeCell ref="T18:U18"/>
    <mergeCell ref="I19:I26"/>
    <mergeCell ref="N19:N26"/>
    <mergeCell ref="T19:U19"/>
    <mergeCell ref="T20:U20"/>
    <mergeCell ref="T21:U21"/>
    <mergeCell ref="T22:U22"/>
    <mergeCell ref="T23:U23"/>
    <mergeCell ref="T24:U24"/>
    <mergeCell ref="T25:U25"/>
    <mergeCell ref="T26:U26"/>
    <mergeCell ref="D29:G29"/>
    <mergeCell ref="D30:D35"/>
    <mergeCell ref="S30:V31"/>
    <mergeCell ref="I35:L35"/>
    <mergeCell ref="D36:G36"/>
    <mergeCell ref="N51:N55"/>
    <mergeCell ref="I36:I41"/>
    <mergeCell ref="T27:U27"/>
    <mergeCell ref="I28:I34"/>
    <mergeCell ref="N28:N36"/>
  </mergeCells>
  <phoneticPr fontId="2" type="noConversion"/>
  <pageMargins left="0.75" right="0.75" top="1" bottom="1" header="0.5" footer="0.5"/>
  <pageSetup scale="39" orientation="portrait" r:id="rId1"/>
  <headerFooter alignWithMargins="0">
    <oddHeader>&amp;C&amp;"Arial,Bold"&amp;14TigerTrax
&amp;12&amp;D</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36"/>
  <sheetViews>
    <sheetView showGridLines="0" zoomScaleNormal="100" zoomScaleSheetLayoutView="55" workbookViewId="0">
      <pane xSplit="2" ySplit="2" topLeftCell="C3" activePane="bottomRight" state="frozen"/>
      <selection pane="topRight"/>
      <selection pane="bottomLeft"/>
      <selection pane="bottomRight" activeCell="C1" sqref="C1"/>
    </sheetView>
  </sheetViews>
  <sheetFormatPr defaultColWidth="9.140625" defaultRowHeight="12.75"/>
  <cols>
    <col min="1" max="1" width="31.140625" style="139" customWidth="1"/>
    <col min="2" max="2" width="3.85546875" style="141" customWidth="1"/>
    <col min="3" max="3" width="6.42578125" style="139" customWidth="1"/>
    <col min="4" max="4" width="2.5703125" style="24" customWidth="1"/>
    <col min="5" max="5" width="2.5703125" style="141" customWidth="1"/>
    <col min="6" max="6" width="32.85546875" style="139" customWidth="1"/>
    <col min="7" max="7" width="3.42578125" style="141" customWidth="1"/>
    <col min="8" max="8" width="6.42578125" style="139" customWidth="1"/>
    <col min="9" max="9" width="3.28515625" style="139" customWidth="1"/>
    <col min="10" max="10" width="3.28515625" style="141" customWidth="1"/>
    <col min="11" max="11" width="32.85546875" style="139" customWidth="1"/>
    <col min="12" max="12" width="3.42578125" style="141" customWidth="1"/>
    <col min="13" max="13" width="6.42578125" style="139" customWidth="1"/>
    <col min="14" max="14" width="3.28515625" style="139" customWidth="1"/>
    <col min="15" max="15" width="3.28515625" style="141" customWidth="1"/>
    <col min="16" max="16" width="32.85546875" style="139" customWidth="1"/>
    <col min="17" max="17" width="3.42578125" style="141" customWidth="1"/>
    <col min="18" max="18" width="6.42578125" style="139" customWidth="1"/>
    <col min="19" max="20" width="3.28515625" style="139" customWidth="1"/>
    <col min="21" max="21" width="33" style="139" customWidth="1"/>
    <col min="22" max="22" width="3.28515625" style="139" customWidth="1"/>
    <col min="23" max="16384" width="9.140625" style="139"/>
  </cols>
  <sheetData>
    <row r="1" spans="1:22" ht="21" customHeight="1">
      <c r="A1" s="17" t="str">
        <f ca="1">MID(CELL("filename",A1),FIND(IF(ISERROR(FIND("]",CELL("filename",A1))),"$","]"),CELL("filename",A1))+1,256)</f>
        <v>Scout 10</v>
      </c>
      <c r="D1" s="345" t="s">
        <v>241</v>
      </c>
      <c r="E1" s="345"/>
      <c r="F1" s="345"/>
      <c r="G1" s="345"/>
      <c r="I1" s="345" t="s">
        <v>0</v>
      </c>
      <c r="J1" s="345"/>
      <c r="K1" s="345"/>
      <c r="L1" s="345"/>
      <c r="N1" s="345" t="s">
        <v>0</v>
      </c>
      <c r="O1" s="345"/>
      <c r="P1" s="345"/>
      <c r="Q1" s="345"/>
      <c r="S1" s="329" t="s">
        <v>418</v>
      </c>
      <c r="T1" s="329"/>
      <c r="U1" s="329"/>
      <c r="V1" s="329"/>
    </row>
    <row r="2" spans="1:22" ht="7.5" customHeight="1">
      <c r="D2" s="345"/>
      <c r="E2" s="345"/>
      <c r="F2" s="345"/>
      <c r="G2" s="345"/>
      <c r="I2" s="345"/>
      <c r="J2" s="345"/>
      <c r="K2" s="345"/>
      <c r="L2" s="345"/>
      <c r="N2" s="345"/>
      <c r="O2" s="345"/>
      <c r="P2" s="345"/>
      <c r="Q2" s="345"/>
      <c r="S2" s="329"/>
      <c r="T2" s="329"/>
      <c r="U2" s="329"/>
      <c r="V2" s="329"/>
    </row>
    <row r="3" spans="1:22">
      <c r="A3" s="1" t="s">
        <v>13</v>
      </c>
      <c r="D3" s="344" t="str">
        <f>Achievements!B5</f>
        <v>Backyard Jungle / My Tiger Jungle</v>
      </c>
      <c r="E3" s="344"/>
      <c r="F3" s="344"/>
      <c r="G3" s="344"/>
      <c r="I3" s="344" t="str">
        <f>Electives!B6</f>
        <v>Curiosity, Intrigue, and Magical Mysteries</v>
      </c>
      <c r="J3" s="344"/>
      <c r="K3" s="344"/>
      <c r="L3" s="344"/>
      <c r="N3" s="344" t="str">
        <f>Electives!B61</f>
        <v>Sky is the Limit</v>
      </c>
      <c r="O3" s="344"/>
      <c r="P3" s="344"/>
      <c r="Q3" s="344"/>
      <c r="S3" s="175"/>
      <c r="T3" s="34" t="str">
        <f>'Cub Awards'!C5</f>
        <v>Emergency Preparedness</v>
      </c>
      <c r="U3" s="34"/>
      <c r="V3" s="68"/>
    </row>
    <row r="4" spans="1:22" ht="12.75" customHeight="1">
      <c r="A4" s="43" t="s">
        <v>33</v>
      </c>
      <c r="B4" s="16" t="str">
        <f>Bobcat!N13</f>
        <v/>
      </c>
      <c r="D4" s="346" t="str">
        <f>Achievements!E5</f>
        <v>(do 1 and two of 2-5)</v>
      </c>
      <c r="E4" s="16">
        <f>Achievements!B6</f>
        <v>1</v>
      </c>
      <c r="F4" s="105" t="str">
        <f>Achievements!C6</f>
        <v>With partner, go on a walk</v>
      </c>
      <c r="G4" s="16" t="str">
        <f>IF(Achievements!N6&lt;&gt;"", Achievements!N6, " ")</f>
        <v xml:space="preserve"> </v>
      </c>
      <c r="I4" s="335" t="str">
        <f>Electives!E6</f>
        <v>(do 1-2 and one of 3-5)</v>
      </c>
      <c r="J4" s="16" t="str">
        <f>Electives!B7</f>
        <v>1a</v>
      </c>
      <c r="K4" s="107" t="str">
        <f>Electives!C7</f>
        <v>Learn and Practice a magic trick</v>
      </c>
      <c r="L4" s="16" t="str">
        <f>IF(Electives!N7&lt;&gt;"", Electives!N7, " ")</f>
        <v xml:space="preserve"> </v>
      </c>
      <c r="N4" s="342" t="str">
        <f>Electives!E61</f>
        <v>(do 1-3 and one of 4-8)</v>
      </c>
      <c r="O4" s="16">
        <f>Electives!B62</f>
        <v>1</v>
      </c>
      <c r="P4" s="107" t="str">
        <f>Electives!C62</f>
        <v>Observe the night sky</v>
      </c>
      <c r="Q4" s="16" t="str">
        <f>IF(Electives!N62&lt;&gt;"", Electives!N62, " ")</f>
        <v xml:space="preserve"> </v>
      </c>
      <c r="S4" s="177">
        <f>'Cub Awards'!B6</f>
        <v>1</v>
      </c>
      <c r="T4" s="278" t="str">
        <f>'Cub Awards'!C6</f>
        <v>Cover a family fire plan and drill</v>
      </c>
      <c r="U4" s="278"/>
      <c r="V4" s="176" t="str">
        <f>IF('Cub Awards'!N6&lt;&gt;"", 'Cub Awards'!N6, "")</f>
        <v/>
      </c>
    </row>
    <row r="5" spans="1:22">
      <c r="A5" s="18" t="s">
        <v>32</v>
      </c>
      <c r="B5" s="21" t="str">
        <f>Tiger!N15</f>
        <v/>
      </c>
      <c r="D5" s="346"/>
      <c r="E5" s="16">
        <f>Achievements!B7</f>
        <v>2</v>
      </c>
      <c r="F5" s="105" t="str">
        <f>Achievements!C7</f>
        <v>Take a 1-foot hike</v>
      </c>
      <c r="G5" s="16" t="str">
        <f>IF(Achievements!N7&lt;&gt;"", Achievements!N7, " ")</f>
        <v xml:space="preserve"> </v>
      </c>
      <c r="I5" s="336"/>
      <c r="J5" s="16" t="str">
        <f>Electives!B8</f>
        <v>1b</v>
      </c>
      <c r="K5" s="107" t="str">
        <f>Electives!C8</f>
        <v>Create an invitation to a magic show</v>
      </c>
      <c r="L5" s="16" t="str">
        <f>IF(Electives!N8&lt;&gt;"", Electives!N8, " ")</f>
        <v xml:space="preserve"> </v>
      </c>
      <c r="N5" s="342"/>
      <c r="O5" s="16">
        <f>Electives!B63</f>
        <v>2</v>
      </c>
      <c r="P5" s="107" t="str">
        <f>Electives!C63</f>
        <v>Use a telescope or binoculars</v>
      </c>
      <c r="Q5" s="16" t="str">
        <f>IF(Electives!N63&lt;&gt;"", Electives!N63, " ")</f>
        <v xml:space="preserve"> </v>
      </c>
      <c r="S5" s="177">
        <f>'Cub Awards'!B7</f>
        <v>2</v>
      </c>
      <c r="T5" s="278" t="str">
        <f>'Cub Awards'!C7</f>
        <v>Discuss family emergency plan</v>
      </c>
      <c r="U5" s="278"/>
      <c r="V5" s="176" t="str">
        <f>IF('Cub Awards'!N7&lt;&gt;"", 'Cub Awards'!N7, "")</f>
        <v/>
      </c>
    </row>
    <row r="6" spans="1:22">
      <c r="A6" s="18" t="s">
        <v>244</v>
      </c>
      <c r="B6" s="21" t="str">
        <f>IF(COUNTIF(B11:B16,"C")&gt;0, COUNTIF(B11:B16,"C"), " ")</f>
        <v xml:space="preserve"> </v>
      </c>
      <c r="D6" s="346"/>
      <c r="E6" s="16">
        <f>Achievements!B8</f>
        <v>3</v>
      </c>
      <c r="F6" s="105" t="str">
        <f>Achievements!C8</f>
        <v>Point out two local birds</v>
      </c>
      <c r="G6" s="16" t="str">
        <f>IF(Achievements!N8&lt;&gt;"", Achievements!N8, " ")</f>
        <v xml:space="preserve"> </v>
      </c>
      <c r="I6" s="336"/>
      <c r="J6" s="16" t="str">
        <f>Electives!B9</f>
        <v>1c</v>
      </c>
      <c r="K6" s="107" t="str">
        <f>Electives!C9</f>
        <v>Put on a magic show</v>
      </c>
      <c r="L6" s="16" t="str">
        <f>IF(Electives!N9&lt;&gt;"", Electives!N9, " ")</f>
        <v xml:space="preserve"> </v>
      </c>
      <c r="N6" s="342"/>
      <c r="O6" s="16">
        <f>Electives!B64</f>
        <v>3</v>
      </c>
      <c r="P6" s="144" t="str">
        <f>Electives!C64</f>
        <v>Learn about two astronauts who were Scouts</v>
      </c>
      <c r="Q6" s="16" t="str">
        <f>IF(Electives!N64&lt;&gt;"", Electives!N64, " ")</f>
        <v xml:space="preserve"> </v>
      </c>
      <c r="S6" s="177">
        <f>'Cub Awards'!B8</f>
        <v>3</v>
      </c>
      <c r="T6" s="278" t="str">
        <f>'Cub Awards'!C8</f>
        <v>Create/plan/practice getting help</v>
      </c>
      <c r="U6" s="278"/>
      <c r="V6" s="176" t="str">
        <f>IF('Cub Awards'!N8&lt;&gt;"", 'Cub Awards'!N8, "")</f>
        <v/>
      </c>
    </row>
    <row r="7" spans="1:22">
      <c r="A7" s="47" t="s">
        <v>245</v>
      </c>
      <c r="B7" s="21" t="str">
        <f>IF(COUNTIF(B19:B31,"C")&gt;0, COUNTIF(B19:B31,"C"), " ")</f>
        <v xml:space="preserve"> </v>
      </c>
      <c r="D7" s="346"/>
      <c r="E7" s="16">
        <f>Achievements!B9</f>
        <v>4</v>
      </c>
      <c r="F7" s="105" t="str">
        <f>Achievements!C9</f>
        <v>Plant a plant in your neighborhood</v>
      </c>
      <c r="G7" s="16" t="str">
        <f>IF(Achievements!N9&lt;&gt;"", Achievements!N9, " ")</f>
        <v xml:space="preserve"> </v>
      </c>
      <c r="I7" s="336"/>
      <c r="J7" s="16">
        <f>Electives!B10</f>
        <v>2</v>
      </c>
      <c r="K7" s="107" t="str">
        <f>Electives!C10</f>
        <v>Spell your name in ASL and Braille</v>
      </c>
      <c r="L7" s="16" t="str">
        <f>IF(Electives!N10&lt;&gt;"", Electives!N10, " ")</f>
        <v xml:space="preserve"> </v>
      </c>
      <c r="N7" s="342"/>
      <c r="O7" s="16">
        <f>Electives!B65</f>
        <v>4</v>
      </c>
      <c r="P7" s="107" t="str">
        <f>Electives!C65</f>
        <v>Learn about two constellations</v>
      </c>
      <c r="Q7" s="16" t="str">
        <f>IF(Electives!N65&lt;&gt;"", Electives!N65, " ")</f>
        <v xml:space="preserve"> </v>
      </c>
      <c r="S7" s="177">
        <f>'Cub Awards'!B9</f>
        <v>4</v>
      </c>
      <c r="T7" s="278" t="str">
        <f>'Cub Awards'!C9</f>
        <v>Take a first-aid course for children</v>
      </c>
      <c r="U7" s="278"/>
      <c r="V7" s="176" t="str">
        <f>IF('Cub Awards'!N9&lt;&gt;"", 'Cub Awards'!N9, "")</f>
        <v/>
      </c>
    </row>
    <row r="8" spans="1:22" ht="12.75" customHeight="1">
      <c r="D8" s="346"/>
      <c r="E8" s="16">
        <f>Achievements!B10</f>
        <v>5</v>
      </c>
      <c r="F8" s="105" t="str">
        <f>Achievements!C10</f>
        <v>Build and hang a birdhouse</v>
      </c>
      <c r="G8" s="16" t="str">
        <f>IF(Achievements!N10&lt;&gt;"", Achievements!N10, " ")</f>
        <v xml:space="preserve"> </v>
      </c>
      <c r="I8" s="336"/>
      <c r="J8" s="16">
        <f>Electives!B11</f>
        <v>3</v>
      </c>
      <c r="K8" s="107" t="str">
        <f>Electives!C11</f>
        <v>Create a secret code</v>
      </c>
      <c r="L8" s="16" t="str">
        <f>IF(Electives!N11&lt;&gt;"", Electives!N11, " ")</f>
        <v xml:space="preserve"> </v>
      </c>
      <c r="N8" s="342"/>
      <c r="O8" s="16">
        <f>Electives!B66</f>
        <v>5</v>
      </c>
      <c r="P8" s="107" t="str">
        <f>Electives!C66</f>
        <v>Create your own constellation</v>
      </c>
      <c r="Q8" s="16" t="str">
        <f>IF(Electives!N66&lt;&gt;"", Electives!N66, " ")</f>
        <v xml:space="preserve"> </v>
      </c>
      <c r="S8" s="177">
        <f>'Cub Awards'!B10</f>
        <v>5</v>
      </c>
      <c r="T8" s="278" t="str">
        <f>'Cub Awards'!C10</f>
        <v>Join a safe kids program</v>
      </c>
      <c r="U8" s="278"/>
      <c r="V8" s="176" t="str">
        <f>IF('Cub Awards'!N10&lt;&gt;"", 'Cub Awards'!N10, "")</f>
        <v/>
      </c>
    </row>
    <row r="9" spans="1:22" ht="12.75" customHeight="1">
      <c r="D9" s="344" t="str">
        <f>Achievements!B12</f>
        <v>Games Tigers Play</v>
      </c>
      <c r="E9" s="344"/>
      <c r="F9" s="344"/>
      <c r="G9" s="141" t="str">
        <f>IF(Achievements!N11&lt;&gt;"", Achievements!N11, " ")</f>
        <v xml:space="preserve"> </v>
      </c>
      <c r="I9" s="336"/>
      <c r="J9" s="16">
        <f>Electives!B12</f>
        <v>4</v>
      </c>
      <c r="K9" s="107" t="str">
        <f>Electives!C12</f>
        <v>Crack a different secret code</v>
      </c>
      <c r="L9" s="16" t="str">
        <f>IF(Electives!N12&lt;&gt;"", Electives!N12, " ")</f>
        <v xml:space="preserve"> </v>
      </c>
      <c r="N9" s="342"/>
      <c r="O9" s="16">
        <f>Electives!B67</f>
        <v>6</v>
      </c>
      <c r="P9" s="107" t="str">
        <f>Electives!C67</f>
        <v>Create a homemade constellation</v>
      </c>
      <c r="Q9" s="16" t="str">
        <f>IF(Electives!N67&lt;&gt;"", Electives!N67, " ")</f>
        <v xml:space="preserve"> </v>
      </c>
      <c r="S9" s="177">
        <f>'Cub Awards'!B11</f>
        <v>6</v>
      </c>
      <c r="T9" s="278" t="str">
        <f>'Cub Awards'!C11</f>
        <v>Show what you have learned</v>
      </c>
      <c r="U9" s="278"/>
      <c r="V9" s="176" t="str">
        <f>IF('Cub Awards'!N11&lt;&gt;"", 'Cub Awards'!N11, "")</f>
        <v/>
      </c>
    </row>
    <row r="10" spans="1:22" ht="12" customHeight="1">
      <c r="A10" s="1" t="s">
        <v>14</v>
      </c>
      <c r="D10" s="342" t="str">
        <f>Achievements!E12</f>
        <v>(do 1, 2, and two of 3-5)</v>
      </c>
      <c r="E10" s="16" t="str">
        <f>Achievements!B13</f>
        <v>1a</v>
      </c>
      <c r="F10" s="105" t="str">
        <f>Achievements!C13</f>
        <v>Play two initiative games with your den</v>
      </c>
      <c r="G10" s="16" t="str">
        <f>IF(Achievements!N13&lt;&gt;"", Achievements!N13, " ")</f>
        <v xml:space="preserve"> </v>
      </c>
      <c r="I10" s="337"/>
      <c r="J10" s="16">
        <f>Electives!B13</f>
        <v>5</v>
      </c>
      <c r="K10" s="107" t="str">
        <f>Electives!C13</f>
        <v>Demonstrate how magic works</v>
      </c>
      <c r="L10" s="16" t="str">
        <f>IF(Electives!N13&lt;&gt;"", Electives!N13, " ")</f>
        <v xml:space="preserve"> </v>
      </c>
      <c r="N10" s="342"/>
      <c r="O10" s="16">
        <f>Electives!B68</f>
        <v>7</v>
      </c>
      <c r="P10" s="107" t="str">
        <f>Electives!C68</f>
        <v>Learn about two jobs in astronomy</v>
      </c>
      <c r="Q10" s="16" t="str">
        <f>IF(Electives!N68&lt;&gt;"", Electives!N68, " ")</f>
        <v xml:space="preserve"> </v>
      </c>
      <c r="T10" s="330" t="str">
        <f>'Cub Awards'!C13</f>
        <v>Outdoor Activity Award</v>
      </c>
      <c r="U10" s="331"/>
    </row>
    <row r="11" spans="1:22">
      <c r="A11" s="19" t="str">
        <f>D3</f>
        <v>Backyard Jungle / My Tiger Jungle</v>
      </c>
      <c r="B11" s="111" t="str">
        <f>Achievements!N11</f>
        <v xml:space="preserve"> </v>
      </c>
      <c r="D11" s="342"/>
      <c r="E11" s="16" t="str">
        <f>Achievements!B14</f>
        <v>1b</v>
      </c>
      <c r="F11" s="105" t="str">
        <f>Achievements!C14</f>
        <v>Listen carefully to and follow the rules</v>
      </c>
      <c r="G11" s="16" t="str">
        <f>IF(Achievements!N14&lt;&gt;"", Achievements!N14, " ")</f>
        <v xml:space="preserve"> </v>
      </c>
      <c r="I11" s="338" t="str">
        <f>Electives!B15</f>
        <v>Earning Your Stripes</v>
      </c>
      <c r="J11" s="338"/>
      <c r="K11" s="338"/>
      <c r="N11" s="342"/>
      <c r="O11" s="16">
        <f>Electives!B69</f>
        <v>8</v>
      </c>
      <c r="P11" s="107" t="str">
        <f>Electives!C69</f>
        <v>Visit a planetarium</v>
      </c>
      <c r="Q11" s="16" t="str">
        <f>IF(Electives!N69&lt;&gt;"", Electives!N69, " ")</f>
        <v xml:space="preserve"> </v>
      </c>
      <c r="S11" s="177">
        <f>'Cub Awards'!B14</f>
        <v>1</v>
      </c>
      <c r="T11" s="278" t="str">
        <f>'Cub Awards'!C14</f>
        <v>Attend either summer Day or Resident camp</v>
      </c>
      <c r="U11" s="278"/>
      <c r="V11" s="176" t="str">
        <f>IF('Cub Awards'!N14&lt;&gt;"", 'Cub Awards'!N14, "")</f>
        <v/>
      </c>
    </row>
    <row r="12" spans="1:22" ht="12.75" customHeight="1">
      <c r="A12" s="20" t="str">
        <f>D9</f>
        <v>Games Tigers Play</v>
      </c>
      <c r="B12" s="111" t="str">
        <f>Achievements!N20</f>
        <v/>
      </c>
      <c r="D12" s="342"/>
      <c r="E12" s="16" t="str">
        <f>Achievements!B15</f>
        <v>1c</v>
      </c>
      <c r="F12" s="143" t="str">
        <f>Achievements!C15</f>
        <v>Talk about what you learned while playing</v>
      </c>
      <c r="G12" s="16" t="str">
        <f>IF(Achievements!N15&lt;&gt;"", Achievements!N15, " ")</f>
        <v xml:space="preserve"> </v>
      </c>
      <c r="I12" s="343" t="str">
        <f>Electives!E15</f>
        <v>(do all)</v>
      </c>
      <c r="J12" s="16">
        <f>Electives!B16</f>
        <v>1</v>
      </c>
      <c r="K12" s="107" t="str">
        <f>Electives!C16</f>
        <v>Share five things that are orange</v>
      </c>
      <c r="L12" s="16" t="str">
        <f>IF(Electives!N16&lt;&gt;"", Electives!N16, " ")</f>
        <v xml:space="preserve"> </v>
      </c>
      <c r="N12" s="344" t="str">
        <f>Electives!B71</f>
        <v>Stories in Shapes</v>
      </c>
      <c r="O12" s="344"/>
      <c r="P12" s="344"/>
      <c r="Q12" s="344"/>
      <c r="S12" s="177">
        <f>'Cub Awards'!B15</f>
        <v>2</v>
      </c>
      <c r="T12" s="278" t="str">
        <f>'Cub Awards'!C15</f>
        <v>Complete Backyard Jungle / My Tiger Jungle</v>
      </c>
      <c r="U12" s="278"/>
      <c r="V12" s="176" t="str">
        <f>IF('Cub Awards'!N15&lt;&gt;"", 'Cub Awards'!N15, "")</f>
        <v xml:space="preserve"> </v>
      </c>
    </row>
    <row r="13" spans="1:22" ht="13.15" customHeight="1">
      <c r="A13" s="20" t="str">
        <f>D17</f>
        <v>My Family's Duty to God</v>
      </c>
      <c r="B13" s="111" t="str">
        <f>Achievements!N27</f>
        <v xml:space="preserve"> </v>
      </c>
      <c r="D13" s="342"/>
      <c r="E13" s="16">
        <f>Achievements!B16</f>
        <v>2</v>
      </c>
      <c r="F13" s="142" t="str">
        <f>Achievements!C16</f>
        <v>Bring a nutritious snack to den meeting</v>
      </c>
      <c r="G13" s="16" t="str">
        <f>IF(Achievements!N16&lt;&gt;"", Achievements!N16, " ")</f>
        <v xml:space="preserve"> </v>
      </c>
      <c r="I13" s="343"/>
      <c r="J13" s="16">
        <f>Electives!B17</f>
        <v>2</v>
      </c>
      <c r="K13" s="145" t="str">
        <f>Electives!C17</f>
        <v>Demonstrate loyalty to others over a week</v>
      </c>
      <c r="L13" s="16" t="str">
        <f>IF(Electives!N17&lt;&gt;"", Electives!N17, " ")</f>
        <v xml:space="preserve"> </v>
      </c>
      <c r="N13" s="339" t="str">
        <f>Electives!E71</f>
        <v>(do four)</v>
      </c>
      <c r="O13" s="16">
        <f>Electives!B72</f>
        <v>1</v>
      </c>
      <c r="P13" s="108" t="str">
        <f>Electives!C72</f>
        <v>Visit an art gallery or museum</v>
      </c>
      <c r="Q13" s="16" t="str">
        <f>IF(Electives!N72&lt;&gt;"", Electives!N72, " ")</f>
        <v xml:space="preserve"> </v>
      </c>
      <c r="S13" s="177">
        <f>'Cub Awards'!B16</f>
        <v>3</v>
      </c>
      <c r="T13" s="278" t="str">
        <f>'Cub Awards'!C16</f>
        <v>do four</v>
      </c>
      <c r="U13" s="278"/>
      <c r="V13" s="176" t="str">
        <f>IF('Cub Awards'!N16&lt;&gt;"", 'Cub Awards'!N16, "")</f>
        <v/>
      </c>
    </row>
    <row r="14" spans="1:22">
      <c r="A14" s="20" t="str">
        <f>D23</f>
        <v>Team Tiger</v>
      </c>
      <c r="B14" s="111" t="str">
        <f>Achievements!N34</f>
        <v/>
      </c>
      <c r="D14" s="342"/>
      <c r="E14" s="16">
        <f>Achievements!B17</f>
        <v>3</v>
      </c>
      <c r="F14" s="105" t="str">
        <f>Achievements!C17</f>
        <v>Make up a game with your den</v>
      </c>
      <c r="G14" s="16" t="str">
        <f>IF(Achievements!N17&lt;&gt;"", Achievements!N17, " ")</f>
        <v xml:space="preserve"> </v>
      </c>
      <c r="I14" s="343"/>
      <c r="J14" s="16">
        <f>Electives!B18</f>
        <v>3</v>
      </c>
      <c r="K14" s="107" t="str">
        <f>Electives!C18</f>
        <v>Do a new task to help your family</v>
      </c>
      <c r="L14" s="16" t="str">
        <f>IF(Electives!N18&lt;&gt;"", Electives!N18, " ")</f>
        <v xml:space="preserve"> </v>
      </c>
      <c r="N14" s="340"/>
      <c r="O14" s="16">
        <f>Electives!B73</f>
        <v>2</v>
      </c>
      <c r="P14" s="108" t="str">
        <f>Electives!C73</f>
        <v>Discuss what you like about art piece</v>
      </c>
      <c r="Q14" s="16" t="str">
        <f>IF(Electives!N73&lt;&gt;"", Electives!N73, " ")</f>
        <v xml:space="preserve"> </v>
      </c>
      <c r="S14" s="177" t="str">
        <f>'Cub Awards'!B17</f>
        <v>a</v>
      </c>
      <c r="T14" s="278" t="str">
        <f>'Cub Awards'!C17</f>
        <v>Participate in nature hike</v>
      </c>
      <c r="U14" s="278"/>
      <c r="V14" s="176" t="str">
        <f>IF('Cub Awards'!N17&lt;&gt;"", 'Cub Awards'!N17, "")</f>
        <v/>
      </c>
    </row>
    <row r="15" spans="1:22">
      <c r="A15" s="20" t="str">
        <f>D29</f>
        <v>Tiger Bites</v>
      </c>
      <c r="B15" s="111" t="str">
        <f>Achievements!N42</f>
        <v/>
      </c>
      <c r="D15" s="342"/>
      <c r="E15" s="16">
        <f>Achievements!B18</f>
        <v>4</v>
      </c>
      <c r="F15" s="105" t="str">
        <f>Achievements!C18</f>
        <v>Make up a new game and play it</v>
      </c>
      <c r="G15" s="16" t="str">
        <f>IF(Achievements!N18&lt;&gt;"", Achievements!N18, " ")</f>
        <v xml:space="preserve"> </v>
      </c>
      <c r="I15" s="343"/>
      <c r="J15" s="16">
        <f>Electives!B19</f>
        <v>4</v>
      </c>
      <c r="K15" s="107" t="str">
        <f>Electives!C19</f>
        <v>Talk about polite language</v>
      </c>
      <c r="L15" s="16" t="str">
        <f>IF(Electives!N19&lt;&gt;"", Electives!N19, " ")</f>
        <v xml:space="preserve"> </v>
      </c>
      <c r="N15" s="340"/>
      <c r="O15" s="16">
        <f>Electives!B74</f>
        <v>3</v>
      </c>
      <c r="P15" s="108" t="str">
        <f>Electives!C74</f>
        <v>Create an art piece</v>
      </c>
      <c r="Q15" s="16" t="str">
        <f>IF(Electives!N74&lt;&gt;"", Electives!N74, " ")</f>
        <v xml:space="preserve"> </v>
      </c>
      <c r="S15" s="177" t="str">
        <f>'Cub Awards'!B18</f>
        <v>b</v>
      </c>
      <c r="T15" s="278" t="str">
        <f>'Cub Awards'!C18</f>
        <v>Participate in outdoor activity</v>
      </c>
      <c r="U15" s="278"/>
      <c r="V15" s="176" t="str">
        <f>IF('Cub Awards'!N18&lt;&gt;"", 'Cub Awards'!N18, "")</f>
        <v/>
      </c>
    </row>
    <row r="16" spans="1:22" ht="12.75" customHeight="1">
      <c r="A16" s="112" t="str">
        <f>D36</f>
        <v>Tigers in the Wild</v>
      </c>
      <c r="B16" s="111" t="str">
        <f>Achievements!N53</f>
        <v/>
      </c>
      <c r="D16" s="342"/>
      <c r="E16" s="16">
        <f>Achievements!B19</f>
        <v>5</v>
      </c>
      <c r="F16" s="105" t="str">
        <f>Achievements!C19</f>
        <v>Learn how being active is part of health</v>
      </c>
      <c r="G16" s="16" t="str">
        <f>IF(Achievements!N19&lt;&gt;"", Achievements!N19, " ")</f>
        <v xml:space="preserve"> </v>
      </c>
      <c r="I16" s="343"/>
      <c r="J16" s="16">
        <f>Electives!B20</f>
        <v>5</v>
      </c>
      <c r="K16" s="107" t="str">
        <f>Electives!C20</f>
        <v>Play a game with your den politely</v>
      </c>
      <c r="L16" s="16" t="str">
        <f>IF(Electives!N20&lt;&gt;"", Electives!N20, " ")</f>
        <v xml:space="preserve"> </v>
      </c>
      <c r="N16" s="340"/>
      <c r="O16" s="16">
        <f>Electives!B75</f>
        <v>4</v>
      </c>
      <c r="P16" s="108" t="str">
        <f>Electives!C75</f>
        <v>Create an art piece using shapes</v>
      </c>
      <c r="Q16" s="16" t="str">
        <f>IF(Electives!N75&lt;&gt;"", Electives!N75, " ")</f>
        <v xml:space="preserve"> </v>
      </c>
      <c r="S16" s="177" t="str">
        <f>'Cub Awards'!B19</f>
        <v>c</v>
      </c>
      <c r="T16" s="278" t="str">
        <f>'Cub Awards'!C19</f>
        <v>Explain the buddy system</v>
      </c>
      <c r="U16" s="278"/>
      <c r="V16" s="176" t="str">
        <f>IF('Cub Awards'!N19&lt;&gt;"", 'Cub Awards'!N19, "")</f>
        <v/>
      </c>
    </row>
    <row r="17" spans="1:22">
      <c r="A17" s="45"/>
      <c r="B17" s="46"/>
      <c r="D17" s="344" t="str">
        <f>Achievements!B21</f>
        <v>My Family's Duty to God</v>
      </c>
      <c r="E17" s="344"/>
      <c r="F17" s="344"/>
      <c r="G17" s="344"/>
      <c r="I17" s="343"/>
      <c r="J17" s="16">
        <f>Electives!B21</f>
        <v>6</v>
      </c>
      <c r="K17" s="107" t="str">
        <f>Electives!C21</f>
        <v>Work on a service project</v>
      </c>
      <c r="L17" s="16" t="str">
        <f>IF(Electives!N21&lt;&gt;"", Electives!N21, " ")</f>
        <v xml:space="preserve"> </v>
      </c>
      <c r="N17" s="341"/>
      <c r="O17" s="16">
        <f>Electives!B76</f>
        <v>5</v>
      </c>
      <c r="P17" s="108" t="str">
        <f>Electives!C76</f>
        <v>Use tangrams to create shapes</v>
      </c>
      <c r="Q17" s="16" t="str">
        <f>IF(Electives!N76&lt;&gt;"", Electives!N76, " ")</f>
        <v xml:space="preserve"> </v>
      </c>
      <c r="R17" s="138"/>
      <c r="S17" s="177" t="str">
        <f>'Cub Awards'!B20</f>
        <v>d</v>
      </c>
      <c r="T17" s="278" t="str">
        <f>'Cub Awards'!C20</f>
        <v>Attend a pack overnighter</v>
      </c>
      <c r="U17" s="278"/>
      <c r="V17" s="176" t="str">
        <f>IF('Cub Awards'!N20&lt;&gt;"", 'Cub Awards'!N20, "")</f>
        <v/>
      </c>
    </row>
    <row r="18" spans="1:22" ht="12.75" customHeight="1">
      <c r="A18" s="1" t="s">
        <v>243</v>
      </c>
      <c r="D18" s="332" t="str">
        <f>Achievements!E21</f>
        <v>(do 1 and two of 2-5)</v>
      </c>
      <c r="E18" s="16">
        <f>Achievements!B22</f>
        <v>1</v>
      </c>
      <c r="F18" s="105" t="str">
        <f>Achievements!C22</f>
        <v>Find out what duty to God means</v>
      </c>
      <c r="G18" s="16" t="str">
        <f>IF(Achievements!N22&lt;&gt;"", Achievements!N22, " ")</f>
        <v xml:space="preserve"> </v>
      </c>
      <c r="I18" s="338" t="str">
        <f>Electives!B23</f>
        <v>Family Stories</v>
      </c>
      <c r="J18" s="338"/>
      <c r="K18" s="338"/>
      <c r="L18" s="141" t="str">
        <f>IF(Electives!N22&lt;&gt;"", Electives!N22, " ")</f>
        <v xml:space="preserve"> </v>
      </c>
      <c r="N18" s="338" t="str">
        <f>Electives!B78</f>
        <v>Tiger-iffic!</v>
      </c>
      <c r="O18" s="338"/>
      <c r="P18" s="338"/>
      <c r="Q18" s="338"/>
      <c r="S18" s="177" t="str">
        <f>'Cub Awards'!B21</f>
        <v>e</v>
      </c>
      <c r="T18" s="278" t="str">
        <f>'Cub Awards'!C21</f>
        <v>Complete an oudoor service project</v>
      </c>
      <c r="U18" s="278"/>
      <c r="V18" s="176" t="str">
        <f>IF('Cub Awards'!N21&lt;&gt;"", 'Cub Awards'!N21, "")</f>
        <v/>
      </c>
    </row>
    <row r="19" spans="1:22">
      <c r="A19" s="114" t="str">
        <f>I3</f>
        <v>Curiosity, Intrigue, and Magical Mysteries</v>
      </c>
      <c r="B19" s="16" t="str">
        <f>Electives!N14</f>
        <v/>
      </c>
      <c r="D19" s="333"/>
      <c r="E19" s="16">
        <f>Achievements!B23</f>
        <v>2</v>
      </c>
      <c r="F19" s="142" t="str">
        <f>Achievements!C23</f>
        <v>What makes family member special</v>
      </c>
      <c r="G19" s="16" t="str">
        <f>IF(Achievements!N23&lt;&gt;"", Achievements!N23, " ")</f>
        <v xml:space="preserve"> </v>
      </c>
      <c r="I19" s="343" t="str">
        <f>Electives!E23</f>
        <v>(do 1 and three of 2-8)</v>
      </c>
      <c r="J19" s="16">
        <f>Electives!B24</f>
        <v>1</v>
      </c>
      <c r="K19" s="107" t="str">
        <f>Electives!C24</f>
        <v>Discuss where your family originated</v>
      </c>
      <c r="L19" s="16" t="str">
        <f>IF(Electives!N24&lt;&gt;"", Electives!N24, " ")</f>
        <v xml:space="preserve"> </v>
      </c>
      <c r="N19" s="348" t="str">
        <f>Electives!E78</f>
        <v>(do 1-3 and one of 4-6)</v>
      </c>
      <c r="O19" s="16">
        <f>Electives!B79</f>
        <v>1</v>
      </c>
      <c r="P19" s="107" t="str">
        <f>Electives!C79</f>
        <v>Play two games by yourself</v>
      </c>
      <c r="Q19" s="16" t="str">
        <f>IF(Electives!N79&lt;&gt;"", Electives!N79, " ")</f>
        <v xml:space="preserve"> </v>
      </c>
      <c r="S19" s="177" t="str">
        <f>'Cub Awards'!B22</f>
        <v>f</v>
      </c>
      <c r="T19" s="278" t="str">
        <f>'Cub Awards'!C22</f>
        <v>Complete conservation project</v>
      </c>
      <c r="U19" s="278"/>
      <c r="V19" s="176" t="str">
        <f>IF('Cub Awards'!N22&lt;&gt;"", 'Cub Awards'!N22, "")</f>
        <v/>
      </c>
    </row>
    <row r="20" spans="1:22" ht="12.75" customHeight="1">
      <c r="A20" s="115" t="str">
        <f>I11</f>
        <v>Earning Your Stripes</v>
      </c>
      <c r="B20" s="16" t="str">
        <f>Electives!N22</f>
        <v xml:space="preserve"> </v>
      </c>
      <c r="D20" s="333"/>
      <c r="E20" s="16">
        <f>Achievements!B24</f>
        <v>3</v>
      </c>
      <c r="F20" s="105" t="str">
        <f>Achievements!C24</f>
        <v>Show your family's beliefs</v>
      </c>
      <c r="G20" s="16" t="str">
        <f>IF(Achievements!N24&lt;&gt;"", Achievements!N24, " ")</f>
        <v xml:space="preserve"> </v>
      </c>
      <c r="I20" s="343"/>
      <c r="J20" s="16">
        <f>Electives!B25</f>
        <v>2</v>
      </c>
      <c r="K20" s="107" t="str">
        <f>Electives!C25</f>
        <v>Make a family crest</v>
      </c>
      <c r="L20" s="16" t="str">
        <f>IF(Electives!N25&lt;&gt;"", Electives!N25, " ")</f>
        <v xml:space="preserve"> </v>
      </c>
      <c r="N20" s="348"/>
      <c r="O20" s="16">
        <f>Electives!B80</f>
        <v>2</v>
      </c>
      <c r="P20" s="107" t="str">
        <f>Electives!C80</f>
        <v>Play an inside game</v>
      </c>
      <c r="Q20" s="16" t="str">
        <f>IF(Electives!N80&lt;&gt;"", Electives!N80, " ")</f>
        <v xml:space="preserve"> </v>
      </c>
      <c r="S20" s="177" t="str">
        <f>'Cub Awards'!B23</f>
        <v>g</v>
      </c>
      <c r="T20" s="278" t="str">
        <f>'Cub Awards'!C23</f>
        <v>Earn the Summertime Pack Award</v>
      </c>
      <c r="U20" s="278"/>
      <c r="V20" s="176" t="str">
        <f>IF('Cub Awards'!N23&lt;&gt;"", 'Cub Awards'!N23, "")</f>
        <v/>
      </c>
    </row>
    <row r="21" spans="1:22">
      <c r="A21" s="115" t="str">
        <f>I18</f>
        <v>Family Stories</v>
      </c>
      <c r="B21" s="16" t="str">
        <f>Electives!N32</f>
        <v/>
      </c>
      <c r="D21" s="333"/>
      <c r="E21" s="16">
        <f>Achievements!B25</f>
        <v>4</v>
      </c>
      <c r="F21" s="105" t="str">
        <f>Achievements!C25</f>
        <v>Participate in a worship experience</v>
      </c>
      <c r="G21" s="16" t="str">
        <f>IF(Achievements!N25&lt;&gt;"", Achievements!N25, " ")</f>
        <v xml:space="preserve"> </v>
      </c>
      <c r="I21" s="343"/>
      <c r="J21" s="16">
        <f>Electives!B26</f>
        <v>3</v>
      </c>
      <c r="K21" s="107" t="str">
        <f>Electives!C26</f>
        <v>Find out about your heritage</v>
      </c>
      <c r="L21" s="16" t="str">
        <f>IF(Electives!N26&lt;&gt;"", Electives!N26, " ")</f>
        <v xml:space="preserve"> </v>
      </c>
      <c r="N21" s="348"/>
      <c r="O21" s="16">
        <f>Electives!B81</f>
        <v>3</v>
      </c>
      <c r="P21" s="107" t="str">
        <f>Electives!C81</f>
        <v>Play a problem-solving game</v>
      </c>
      <c r="Q21" s="16" t="str">
        <f>IF(Electives!N81&lt;&gt;"", Electives!N81, " ")</f>
        <v xml:space="preserve"> </v>
      </c>
      <c r="S21" s="177" t="str">
        <f>'Cub Awards'!B24</f>
        <v>h</v>
      </c>
      <c r="T21" s="278" t="str">
        <f>'Cub Awards'!C24</f>
        <v>Participate in nature observation</v>
      </c>
      <c r="U21" s="278"/>
      <c r="V21" s="176" t="str">
        <f>IF('Cub Awards'!N24&lt;&gt;"", 'Cub Awards'!N24, "")</f>
        <v/>
      </c>
    </row>
    <row r="22" spans="1:22">
      <c r="A22" s="115" t="str">
        <f>I27</f>
        <v>Floats and Boats</v>
      </c>
      <c r="B22" s="16" t="str">
        <f>Electives!N41</f>
        <v/>
      </c>
      <c r="D22" s="334"/>
      <c r="E22" s="16">
        <f>Achievements!B26</f>
        <v>5</v>
      </c>
      <c r="F22" s="143" t="str">
        <f>Achievements!C26</f>
        <v>Carry out an act that shows duty to God</v>
      </c>
      <c r="G22" s="16" t="str">
        <f>IF(Achievements!N26&lt;&gt;"", Achievements!N26, " ")</f>
        <v xml:space="preserve"> </v>
      </c>
      <c r="I22" s="343"/>
      <c r="J22" s="16">
        <f>Electives!B27</f>
        <v>4</v>
      </c>
      <c r="K22" s="107" t="str">
        <f>Electives!C27</f>
        <v>Interview a family elder</v>
      </c>
      <c r="L22" s="16" t="str">
        <f>IF(Electives!N27&lt;&gt;"", Electives!N27, " ")</f>
        <v xml:space="preserve"> </v>
      </c>
      <c r="N22" s="348"/>
      <c r="O22" s="16" t="str">
        <f>Electives!B82</f>
        <v>4a</v>
      </c>
      <c r="P22" s="107" t="str">
        <f>Electives!C82</f>
        <v>Play a family video game tournament</v>
      </c>
      <c r="Q22" s="16" t="str">
        <f>IF(Electives!N82&lt;&gt;"", Electives!N82, " ")</f>
        <v xml:space="preserve"> </v>
      </c>
      <c r="S22" s="177" t="str">
        <f>'Cub Awards'!B25</f>
        <v>i</v>
      </c>
      <c r="T22" s="278" t="str">
        <f>'Cub Awards'!C25</f>
        <v>Participate in outdoor aquatics</v>
      </c>
      <c r="U22" s="278"/>
      <c r="V22" s="176" t="str">
        <f>IF('Cub Awards'!N25&lt;&gt;"", 'Cub Awards'!N25, "")</f>
        <v/>
      </c>
    </row>
    <row r="23" spans="1:22">
      <c r="A23" s="116" t="str">
        <f>I35</f>
        <v>Good Knights</v>
      </c>
      <c r="B23" s="16" t="str">
        <f>Electives!N49</f>
        <v/>
      </c>
      <c r="D23" s="344" t="str">
        <f>Achievements!B28</f>
        <v>Team Tiger</v>
      </c>
      <c r="E23" s="344"/>
      <c r="F23" s="344"/>
      <c r="G23" s="344"/>
      <c r="I23" s="343"/>
      <c r="J23" s="16">
        <f>Electives!B28</f>
        <v>5</v>
      </c>
      <c r="K23" s="107" t="str">
        <f>Electives!C28</f>
        <v>Make a family tree</v>
      </c>
      <c r="L23" s="16" t="str">
        <f>IF(Electives!N28&lt;&gt;"", Electives!N28, " ")</f>
        <v xml:space="preserve"> </v>
      </c>
      <c r="N23" s="348"/>
      <c r="O23" s="16" t="str">
        <f>Electives!B83</f>
        <v>4b</v>
      </c>
      <c r="P23" s="145" t="str">
        <f>Electives!C83</f>
        <v>List three tips to help someone learn a game</v>
      </c>
      <c r="Q23" s="16" t="str">
        <f>IF(Electives!N83&lt;&gt;"", Electives!N83, " ")</f>
        <v xml:space="preserve"> </v>
      </c>
      <c r="S23" s="177" t="str">
        <f>'Cub Awards'!B26</f>
        <v>j</v>
      </c>
      <c r="T23" s="278" t="str">
        <f>'Cub Awards'!C26</f>
        <v>Participate in outdoor campfire pgm</v>
      </c>
      <c r="U23" s="278"/>
      <c r="V23" s="176" t="str">
        <f>IF('Cub Awards'!N26&lt;&gt;"", 'Cub Awards'!N26, "")</f>
        <v/>
      </c>
    </row>
    <row r="24" spans="1:22" ht="12.75" customHeight="1">
      <c r="A24" s="115" t="str">
        <f>I42</f>
        <v>Rolling Tigers</v>
      </c>
      <c r="B24" s="16" t="str">
        <f>Electives!N60</f>
        <v/>
      </c>
      <c r="D24" s="346" t="str">
        <f>Achievements!E28</f>
        <v>(do 1-2 and two of 3-5)</v>
      </c>
      <c r="E24" s="16">
        <f>Achievements!B29</f>
        <v>1</v>
      </c>
      <c r="F24" s="105" t="str">
        <f>Achievements!C29</f>
        <v>List different teams you're a part of</v>
      </c>
      <c r="G24" s="16" t="str">
        <f>IF(Achievements!N29&lt;&gt;"", Achievements!N29, " ")</f>
        <v xml:space="preserve"> </v>
      </c>
      <c r="I24" s="343"/>
      <c r="J24" s="16">
        <f>Electives!B29</f>
        <v>6</v>
      </c>
      <c r="K24" s="107" t="str">
        <f>Electives!C29</f>
        <v>Share what your name means</v>
      </c>
      <c r="L24" s="16" t="str">
        <f>IF(Electives!N29&lt;&gt;"", Electives!N29, " ")</f>
        <v xml:space="preserve"> </v>
      </c>
      <c r="N24" s="348"/>
      <c r="O24" s="16" t="str">
        <f>Electives!B84</f>
        <v>4c</v>
      </c>
      <c r="P24" s="108" t="str">
        <f>Electives!C84</f>
        <v>Play an appropriate game with a friend</v>
      </c>
      <c r="Q24" s="16" t="str">
        <f>IF(Electives!N84&lt;&gt;"", Electives!N84, " ")</f>
        <v xml:space="preserve"> </v>
      </c>
      <c r="S24" s="177" t="str">
        <f>'Cub Awards'!B27</f>
        <v>k</v>
      </c>
      <c r="T24" s="278" t="str">
        <f>'Cub Awards'!C27</f>
        <v>Participate in outdoor sporting event</v>
      </c>
      <c r="U24" s="278"/>
      <c r="V24" s="176" t="str">
        <f>IF('Cub Awards'!N27&lt;&gt;"", 'Cub Awards'!N27, "")</f>
        <v/>
      </c>
    </row>
    <row r="25" spans="1:22" ht="12.75" customHeight="1">
      <c r="A25" s="115" t="str">
        <f>N3</f>
        <v>Sky is the Limit</v>
      </c>
      <c r="B25" s="16" t="str">
        <f>Electives!N70</f>
        <v/>
      </c>
      <c r="D25" s="346"/>
      <c r="E25" s="16">
        <f>Achievements!B30</f>
        <v>2</v>
      </c>
      <c r="F25" s="105" t="str">
        <f>Achievements!C30</f>
        <v>Make a den job chart</v>
      </c>
      <c r="G25" s="16" t="str">
        <f>IF(Achievements!N30&lt;&gt;"", Achievements!N30, " ")</f>
        <v xml:space="preserve"> </v>
      </c>
      <c r="I25" s="343"/>
      <c r="J25" s="16">
        <f>Electives!B30</f>
        <v>7</v>
      </c>
      <c r="K25" s="145" t="str">
        <f>Electives!C30</f>
        <v>Share favorite snack from your heritage</v>
      </c>
      <c r="L25" s="16" t="str">
        <f>IF(Electives!N30&lt;&gt;"", Electives!N30, " ")</f>
        <v xml:space="preserve"> </v>
      </c>
      <c r="N25" s="348"/>
      <c r="O25" s="16">
        <f>Electives!B85</f>
        <v>5</v>
      </c>
      <c r="P25" s="107" t="str">
        <f>Electives!C85</f>
        <v>Invent a game and play it</v>
      </c>
      <c r="Q25" s="16" t="str">
        <f>IF(Electives!N85&lt;&gt;"", Electives!N85, " ")</f>
        <v xml:space="preserve"> </v>
      </c>
      <c r="S25" s="177" t="str">
        <f>'Cub Awards'!B28</f>
        <v>l</v>
      </c>
      <c r="T25" s="278" t="str">
        <f>'Cub Awards'!C28</f>
        <v>Participate in outdoor worship service</v>
      </c>
      <c r="U25" s="278"/>
      <c r="V25" s="176" t="str">
        <f>IF('Cub Awards'!N28&lt;&gt;"", 'Cub Awards'!N28, "")</f>
        <v/>
      </c>
    </row>
    <row r="26" spans="1:22" ht="12.75" customHeight="1">
      <c r="A26" s="115" t="str">
        <f>N12</f>
        <v>Stories in Shapes</v>
      </c>
      <c r="B26" s="113" t="str">
        <f>Electives!N77</f>
        <v/>
      </c>
      <c r="D26" s="346"/>
      <c r="E26" s="16">
        <f>Achievements!B31</f>
        <v>3</v>
      </c>
      <c r="F26" s="143" t="str">
        <f>Achievements!C31</f>
        <v>Do two chores at home weekly for a month</v>
      </c>
      <c r="G26" s="16" t="str">
        <f>IF(Achievements!N31&lt;&gt;"", Achievements!N31, " ")</f>
        <v xml:space="preserve"> </v>
      </c>
      <c r="I26" s="343"/>
      <c r="J26" s="16">
        <f>Electives!B31</f>
        <v>8</v>
      </c>
      <c r="K26" s="107" t="str">
        <f>Electives!C31</f>
        <v>Locate your family's origin on a map</v>
      </c>
      <c r="L26" s="16" t="str">
        <f>IF(Electives!N31&lt;&gt;"", Electives!N31, " ")</f>
        <v xml:space="preserve"> </v>
      </c>
      <c r="N26" s="348"/>
      <c r="O26" s="16">
        <f>Electives!B86</f>
        <v>6</v>
      </c>
      <c r="P26" s="107" t="str">
        <f>Electives!C86</f>
        <v>Play a team game with your den</v>
      </c>
      <c r="Q26" s="16" t="str">
        <f>IF(Electives!N86&lt;&gt;"", Electives!N86, " ")</f>
        <v xml:space="preserve"> </v>
      </c>
      <c r="S26" s="177" t="str">
        <f>'Cub Awards'!B29</f>
        <v>m</v>
      </c>
      <c r="T26" s="278" t="str">
        <f>'Cub Awards'!C29</f>
        <v>Explore park</v>
      </c>
      <c r="U26" s="278"/>
      <c r="V26" s="176" t="str">
        <f>IF('Cub Awards'!N29&lt;&gt;"", 'Cub Awards'!N29, "")</f>
        <v/>
      </c>
    </row>
    <row r="27" spans="1:22">
      <c r="A27" s="115" t="str">
        <f>N18</f>
        <v>Tiger-iffic!</v>
      </c>
      <c r="B27" s="16" t="str">
        <f>Electives!N87</f>
        <v xml:space="preserve"> </v>
      </c>
      <c r="D27" s="346"/>
      <c r="E27" s="16">
        <f>Achievements!B32</f>
        <v>4</v>
      </c>
      <c r="F27" s="105" t="str">
        <f>Achievements!C32</f>
        <v>Do activity to help community</v>
      </c>
      <c r="G27" s="16" t="str">
        <f>IF(Achievements!N32&lt;&gt;"", Achievements!N32, " ")</f>
        <v xml:space="preserve"> </v>
      </c>
      <c r="I27" s="338" t="str">
        <f>Electives!B33</f>
        <v>Floats and Boats</v>
      </c>
      <c r="J27" s="338"/>
      <c r="K27" s="338"/>
      <c r="L27" s="141" t="str">
        <f>IF(Electives!N31&lt;&gt;"", Electives!N31, " ")</f>
        <v xml:space="preserve"> </v>
      </c>
      <c r="N27" s="344" t="str">
        <f>Electives!B88</f>
        <v>Tiger: Safe and Smart</v>
      </c>
      <c r="O27" s="344"/>
      <c r="P27" s="344"/>
      <c r="Q27" s="344"/>
      <c r="S27" s="177" t="str">
        <f>'Cub Awards'!B30</f>
        <v>n</v>
      </c>
      <c r="T27" s="278" t="str">
        <f>'Cub Awards'!C30</f>
        <v>Invent and play outside game</v>
      </c>
      <c r="U27" s="278"/>
      <c r="V27" s="176" t="str">
        <f>IF('Cub Awards'!N30&lt;&gt;"", 'Cub Awards'!N30, "")</f>
        <v/>
      </c>
    </row>
    <row r="28" spans="1:22">
      <c r="A28" s="115" t="str">
        <f>N27</f>
        <v>Tiger: Safe and Smart</v>
      </c>
      <c r="B28" s="16" t="str">
        <f>Electives!N98</f>
        <v xml:space="preserve"> </v>
      </c>
      <c r="D28" s="346"/>
      <c r="E28" s="16">
        <f>Achievements!B33</f>
        <v>5</v>
      </c>
      <c r="F28" s="142" t="str">
        <f>Achievements!C33</f>
        <v>Show 3 ways a den makes a good team</v>
      </c>
      <c r="G28" s="16" t="str">
        <f>IF(Achievements!N33&lt;&gt;"", Achievements!N33, " ")</f>
        <v xml:space="preserve"> </v>
      </c>
      <c r="I28" s="343" t="str">
        <f>Electives!E33</f>
        <v>(1-4 and one of 5-7)</v>
      </c>
      <c r="J28" s="16">
        <f>Electives!B34</f>
        <v>1</v>
      </c>
      <c r="K28" s="140" t="str">
        <f>Electives!C34</f>
        <v>Say the SCOUT water safety chant</v>
      </c>
      <c r="L28" s="16" t="str">
        <f>IF(Electives!N34&lt;&gt;"", Electives!N34, " ")</f>
        <v xml:space="preserve"> </v>
      </c>
      <c r="N28" s="343" t="str">
        <f>Electives!E88</f>
        <v>(do 1-8)</v>
      </c>
      <c r="O28" s="16">
        <f>Electives!B89</f>
        <v>1</v>
      </c>
      <c r="P28" s="107" t="str">
        <f>Electives!C89</f>
        <v>Memorize your Address</v>
      </c>
      <c r="Q28" s="16" t="str">
        <f>IF(Electives!N89&lt;&gt;"", Electives!N89, " ")</f>
        <v xml:space="preserve"> </v>
      </c>
    </row>
    <row r="29" spans="1:22" ht="12.75" customHeight="1">
      <c r="A29" s="115" t="str">
        <f>N37</f>
        <v>Tiger Tag</v>
      </c>
      <c r="B29" s="16" t="str">
        <f>Electives!N104</f>
        <v/>
      </c>
      <c r="D29" s="344" t="str">
        <f>Achievements!B35</f>
        <v>Tiger Bites</v>
      </c>
      <c r="E29" s="344"/>
      <c r="F29" s="344"/>
      <c r="G29" s="344"/>
      <c r="I29" s="343"/>
      <c r="J29" s="16">
        <f>Electives!B35</f>
        <v>2</v>
      </c>
      <c r="K29" s="140" t="str">
        <f>Electives!C35</f>
        <v>Importance of buddies and play game</v>
      </c>
      <c r="L29" s="16" t="str">
        <f>IF(Electives!N35&lt;&gt;"", Electives!N35, " ")</f>
        <v xml:space="preserve"> </v>
      </c>
      <c r="N29" s="343"/>
      <c r="O29" s="16">
        <f>Electives!B90</f>
        <v>2</v>
      </c>
      <c r="P29" s="109" t="str">
        <f>Electives!C90</f>
        <v>Memorize an emergency contact's phone #</v>
      </c>
      <c r="Q29" s="16" t="str">
        <f>IF(Electives!N90&lt;&gt;"", Electives!N90, " ")</f>
        <v xml:space="preserve"> </v>
      </c>
    </row>
    <row r="30" spans="1:22" ht="12.75" customHeight="1">
      <c r="A30" s="115" t="str">
        <f>N42</f>
        <v>Tiger Tales</v>
      </c>
      <c r="B30" s="16" t="str">
        <f>Electives!N113</f>
        <v xml:space="preserve"> </v>
      </c>
      <c r="D30" s="347" t="str">
        <f>Achievements!E35</f>
        <v>(do 1-2 and two of 3-6)</v>
      </c>
      <c r="E30" s="16">
        <f>Achievements!B36</f>
        <v>1</v>
      </c>
      <c r="F30" s="105" t="str">
        <f>Achievements!C36</f>
        <v>Identify good and bad food choices</v>
      </c>
      <c r="G30" s="16" t="str">
        <f>IF(Achievements!N36&lt;&gt;"", Achievements!N36, " ")</f>
        <v xml:space="preserve"> </v>
      </c>
      <c r="I30" s="343"/>
      <c r="J30" s="16">
        <f>Electives!B36</f>
        <v>3</v>
      </c>
      <c r="K30" s="140" t="str">
        <f>Electives!C36</f>
        <v>Help someone into the water</v>
      </c>
      <c r="L30" s="16" t="str">
        <f>IF(Electives!N36&lt;&gt;"", Electives!N36, " ")</f>
        <v xml:space="preserve"> </v>
      </c>
      <c r="N30" s="343"/>
      <c r="O30" s="16">
        <f>Electives!B91</f>
        <v>3</v>
      </c>
      <c r="P30" s="107" t="str">
        <f>Electives!C91</f>
        <v>Take 911 safety quiz</v>
      </c>
      <c r="Q30" s="16" t="str">
        <f>IF(Electives!N91&lt;&gt;"", Electives!N91, " ")</f>
        <v xml:space="preserve"> </v>
      </c>
      <c r="S30" s="329" t="s">
        <v>419</v>
      </c>
      <c r="T30" s="329"/>
      <c r="U30" s="329"/>
      <c r="V30" s="329"/>
    </row>
    <row r="31" spans="1:22">
      <c r="A31" s="112" t="str">
        <f>N50</f>
        <v>Tiger Theater</v>
      </c>
      <c r="B31" s="16" t="str">
        <f>Electives!N120</f>
        <v xml:space="preserve"> </v>
      </c>
      <c r="D31" s="347"/>
      <c r="E31" s="16">
        <f>Achievements!B37</f>
        <v>2</v>
      </c>
      <c r="F31" s="105" t="str">
        <f>Achievements!C37</f>
        <v>Keep yourself and area clean</v>
      </c>
      <c r="G31" s="16" t="str">
        <f>IF(Achievements!N37&lt;&gt;"", Achievements!N37, " ")</f>
        <v xml:space="preserve"> </v>
      </c>
      <c r="I31" s="343"/>
      <c r="J31" s="16">
        <f>Electives!B37</f>
        <v>4</v>
      </c>
      <c r="K31" s="147" t="str">
        <f>Electives!C37</f>
        <v>Blow your breath under water and do a glide</v>
      </c>
      <c r="L31" s="16" t="str">
        <f>IF(Electives!N37&lt;&gt;"", Electives!N37, " ")</f>
        <v xml:space="preserve"> </v>
      </c>
      <c r="N31" s="343"/>
      <c r="O31" s="16">
        <f>Electives!B92</f>
        <v>4</v>
      </c>
      <c r="P31" s="107" t="str">
        <f>Electives!C92</f>
        <v>Show "Stop Drop and Roll"</v>
      </c>
      <c r="Q31" s="16" t="str">
        <f>IF(Electives!N92&lt;&gt;"", Electives!N92, " ")</f>
        <v xml:space="preserve"> </v>
      </c>
      <c r="S31" s="329"/>
      <c r="T31" s="329"/>
      <c r="U31" s="329"/>
      <c r="V31" s="329"/>
    </row>
    <row r="32" spans="1:22">
      <c r="A32" s="2"/>
      <c r="B32" s="15"/>
      <c r="D32" s="347"/>
      <c r="E32" s="16">
        <f>Achievements!B38</f>
        <v>3</v>
      </c>
      <c r="F32" s="142" t="str">
        <f>Achievements!C38</f>
        <v>Show difference between fruit and veggie</v>
      </c>
      <c r="G32" s="16" t="str">
        <f>IF(Achievements!N38&lt;&gt;"", Achievements!N38, " ")</f>
        <v xml:space="preserve"> </v>
      </c>
      <c r="I32" s="343"/>
      <c r="J32" s="16">
        <f>Electives!B38</f>
        <v>5</v>
      </c>
      <c r="K32" s="140" t="str">
        <f>Electives!C38</f>
        <v>Identify five different kinds of boats</v>
      </c>
      <c r="L32" s="16" t="str">
        <f>IF(Electives!N38&lt;&gt;"", Electives!N38, " ")</f>
        <v xml:space="preserve"> </v>
      </c>
      <c r="N32" s="343"/>
      <c r="O32" s="16">
        <f>Electives!B93</f>
        <v>5</v>
      </c>
      <c r="P32" s="107" t="str">
        <f>Electives!C93</f>
        <v>Show rolling someone in a blanket</v>
      </c>
      <c r="Q32" s="16" t="str">
        <f>IF(Electives!N93&lt;&gt;"", Electives!N93, " ")</f>
        <v xml:space="preserve"> </v>
      </c>
      <c r="S32" s="10"/>
      <c r="T32" s="178" t="str">
        <f>'Shooting Sports'!C5</f>
        <v>BB Gun: Level 1</v>
      </c>
      <c r="U32" s="10"/>
      <c r="V32" s="10"/>
    </row>
    <row r="33" spans="1:22" ht="12.75" customHeight="1">
      <c r="A33" s="2"/>
      <c r="B33" s="15"/>
      <c r="D33" s="347"/>
      <c r="E33" s="16">
        <f>Achievements!B39</f>
        <v>4</v>
      </c>
      <c r="F33" s="105" t="str">
        <f>Achievements!C39</f>
        <v>Help your family at a meal for a week</v>
      </c>
      <c r="G33" s="16" t="str">
        <f>IF(Achievements!N39&lt;&gt;"", Achievements!N39, " ")</f>
        <v xml:space="preserve"> </v>
      </c>
      <c r="I33" s="343"/>
      <c r="J33" s="16">
        <f>Electives!B39</f>
        <v>6</v>
      </c>
      <c r="K33" s="140" t="str">
        <f>Electives!C39</f>
        <v>Build a boat from recycled materials</v>
      </c>
      <c r="L33" s="16" t="str">
        <f>IF(Electives!N39&lt;&gt;"", Electives!N39, " ")</f>
        <v xml:space="preserve"> </v>
      </c>
      <c r="N33" s="343"/>
      <c r="O33" s="16">
        <f>Electives!B94</f>
        <v>6</v>
      </c>
      <c r="P33" s="107" t="str">
        <f>Electives!C94</f>
        <v>Make a fire escape map</v>
      </c>
      <c r="Q33" s="16" t="str">
        <f>IF(Electives!N94&lt;&gt;"", Electives!N94, " ")</f>
        <v xml:space="preserve"> </v>
      </c>
      <c r="S33" s="148">
        <f>'Shooting Sports'!B6</f>
        <v>1</v>
      </c>
      <c r="T33" s="148" t="str">
        <f>'Shooting Sports'!C6</f>
        <v>Explain what to do if you find gun</v>
      </c>
      <c r="U33" s="148"/>
      <c r="V33" s="148" t="str">
        <f>IF('Shooting Sports'!N6&lt;&gt;"", 'Shooting Sports'!N6, "")</f>
        <v/>
      </c>
    </row>
    <row r="34" spans="1:22" ht="12.75" customHeight="1">
      <c r="A34" s="2"/>
      <c r="B34" s="15"/>
      <c r="D34" s="347"/>
      <c r="E34" s="16">
        <f>Achievements!B40</f>
        <v>5</v>
      </c>
      <c r="F34" s="143" t="str">
        <f>Achievements!C40</f>
        <v>Use manners while eating with your fingers</v>
      </c>
      <c r="G34" s="16" t="str">
        <f>IF(Achievements!N40&lt;&gt;"", Achievements!N40, " ")</f>
        <v xml:space="preserve"> </v>
      </c>
      <c r="I34" s="343"/>
      <c r="J34" s="16">
        <f>Electives!B40</f>
        <v>7</v>
      </c>
      <c r="K34" s="146" t="str">
        <f>Electives!C40</f>
        <v>Show you can wear a life jacket properly</v>
      </c>
      <c r="L34" s="16" t="str">
        <f>IF(Electives!N40&lt;&gt;"", Electives!N40, " ")</f>
        <v xml:space="preserve"> </v>
      </c>
      <c r="N34" s="343"/>
      <c r="O34" s="16">
        <f>Electives!B95</f>
        <v>7</v>
      </c>
      <c r="P34" s="108" t="str">
        <f>Electives!C95</f>
        <v>Explain fire escape map and do fire drill</v>
      </c>
      <c r="Q34" s="16" t="str">
        <f>IF(Electives!N95&lt;&gt;"", Electives!N95, " ")</f>
        <v xml:space="preserve"> </v>
      </c>
      <c r="S34" s="148">
        <f>'Shooting Sports'!B7</f>
        <v>2</v>
      </c>
      <c r="T34" s="148" t="str">
        <f>'Shooting Sports'!C7</f>
        <v>Load, fire, secure gun and safety mech.</v>
      </c>
      <c r="U34" s="148"/>
      <c r="V34" s="148" t="str">
        <f>IF('Shooting Sports'!N7&lt;&gt;"", 'Shooting Sports'!N7, "")</f>
        <v/>
      </c>
    </row>
    <row r="35" spans="1:22">
      <c r="A35" s="88" t="s">
        <v>92</v>
      </c>
      <c r="B35" s="119"/>
      <c r="D35" s="347"/>
      <c r="E35" s="16">
        <f>Achievements!B41</f>
        <v>6</v>
      </c>
      <c r="F35" s="105" t="str">
        <f>Achievements!C41</f>
        <v>Make a good snack choice for den</v>
      </c>
      <c r="G35" s="16" t="str">
        <f>IF(Achievements!N41&lt;&gt;"", Achievements!N41, " ")</f>
        <v xml:space="preserve"> </v>
      </c>
      <c r="I35" s="338" t="str">
        <f>Electives!B42</f>
        <v>Good Knights</v>
      </c>
      <c r="J35" s="338"/>
      <c r="K35" s="338"/>
      <c r="L35" s="338"/>
      <c r="N35" s="343"/>
      <c r="O35" s="16">
        <f>Electives!B96</f>
        <v>8</v>
      </c>
      <c r="P35" s="144" t="str">
        <f>Electives!C96</f>
        <v>Find and check batteries in smoke detectors</v>
      </c>
      <c r="Q35" s="16" t="str">
        <f>IF(Electives!N96&lt;&gt;"", Electives!N96, " ")</f>
        <v xml:space="preserve"> </v>
      </c>
      <c r="S35" s="148">
        <f>'Shooting Sports'!B8</f>
        <v>3</v>
      </c>
      <c r="T35" s="148" t="str">
        <f>'Shooting Sports'!C8</f>
        <v>Demonstrate good shooting techniques</v>
      </c>
      <c r="U35" s="148"/>
      <c r="V35" s="148" t="str">
        <f>IF('Shooting Sports'!N8&lt;&gt;"", 'Shooting Sports'!N8, "")</f>
        <v/>
      </c>
    </row>
    <row r="36" spans="1:22" ht="12.75" customHeight="1">
      <c r="A36" s="89" t="s">
        <v>93</v>
      </c>
      <c r="B36" s="120"/>
      <c r="D36" s="344" t="str">
        <f>Achievements!B43</f>
        <v>Tigers in the Wild</v>
      </c>
      <c r="E36" s="344"/>
      <c r="F36" s="344"/>
      <c r="G36" s="344"/>
      <c r="I36" s="347" t="str">
        <f>Electives!E42</f>
        <v>(do 1-2 and two of 3-6)</v>
      </c>
      <c r="J36" s="16">
        <f>Electives!B43</f>
        <v>1</v>
      </c>
      <c r="K36" s="107" t="str">
        <f>Electives!C43</f>
        <v>Explain one point of the Scout Law</v>
      </c>
      <c r="L36" s="16" t="str">
        <f>IF(Electives!N43&lt;&gt;"", Electives!N43, " ")</f>
        <v xml:space="preserve"> </v>
      </c>
      <c r="N36" s="343"/>
      <c r="O36" s="16">
        <f>Electives!B97</f>
        <v>9</v>
      </c>
      <c r="P36" s="107" t="str">
        <f>Electives!C97</f>
        <v>Visit with an emergency responder</v>
      </c>
      <c r="Q36" s="16" t="str">
        <f>IF(Electives!N97&lt;&gt;"", Electives!N97, " ")</f>
        <v xml:space="preserve"> </v>
      </c>
      <c r="S36" s="148">
        <f>'Shooting Sports'!B9</f>
        <v>4</v>
      </c>
      <c r="T36" s="148" t="str">
        <f>'Shooting Sports'!C9</f>
        <v>Show how to put away and store gun</v>
      </c>
      <c r="U36" s="148"/>
      <c r="V36" s="148" t="str">
        <f>IF('Shooting Sports'!N9&lt;&gt;"", 'Shooting Sports'!N9, "")</f>
        <v/>
      </c>
    </row>
    <row r="37" spans="1:22" ht="12.75" customHeight="1">
      <c r="A37" s="89" t="s">
        <v>334</v>
      </c>
      <c r="B37" s="120"/>
      <c r="D37" s="343" t="str">
        <f>Achievements!E43</f>
        <v>(do 1-3 and one of 4-7)</v>
      </c>
      <c r="E37" s="16">
        <f>Achievements!B44</f>
        <v>1</v>
      </c>
      <c r="F37" s="142" t="str">
        <f>Achievements!C44</f>
        <v>Collect the CS Six Essentials for a hike</v>
      </c>
      <c r="G37" s="16" t="str">
        <f>IF(Achievements!N44&lt;&gt;"", Achievements!N44, " ")</f>
        <v xml:space="preserve"> </v>
      </c>
      <c r="I37" s="347"/>
      <c r="J37" s="16">
        <f>Electives!B44</f>
        <v>2</v>
      </c>
      <c r="K37" s="107" t="str">
        <f>Electives!C44</f>
        <v>Make a code of conduct for your den</v>
      </c>
      <c r="L37" s="16" t="str">
        <f>IF(Electives!N44&lt;&gt;"", Electives!N44, " ")</f>
        <v xml:space="preserve"> </v>
      </c>
      <c r="N37" s="344" t="str">
        <f>Electives!B99</f>
        <v>Tiger Tag</v>
      </c>
      <c r="O37" s="344"/>
      <c r="P37" s="344"/>
      <c r="Q37" s="344"/>
      <c r="S37" s="179"/>
      <c r="T37" s="178" t="str">
        <f>'Shooting Sports'!C11</f>
        <v>BB Gun: Level 2</v>
      </c>
      <c r="U37" s="179"/>
      <c r="V37" s="179" t="str">
        <f>IF('Shooting Sports'!N11&lt;&gt;"", 'Shooting Sports'!N11, "")</f>
        <v/>
      </c>
    </row>
    <row r="38" spans="1:22" ht="12.75" customHeight="1">
      <c r="A38" s="90" t="s">
        <v>94</v>
      </c>
      <c r="B38" s="121"/>
      <c r="D38" s="343"/>
      <c r="E38" s="16">
        <f>Achievements!B45</f>
        <v>2</v>
      </c>
      <c r="F38" s="105" t="str">
        <f>Achievements!C45</f>
        <v>Go for a hike and carry your own gear</v>
      </c>
      <c r="G38" s="16" t="str">
        <f>IF(Achievements!N45&lt;&gt;"", Achievements!N45, " ")</f>
        <v xml:space="preserve"> </v>
      </c>
      <c r="I38" s="347"/>
      <c r="J38" s="16">
        <f>Electives!B45</f>
        <v>3</v>
      </c>
      <c r="K38" s="107" t="str">
        <f>Electives!C45</f>
        <v>Create a den and a personal shield</v>
      </c>
      <c r="L38" s="16" t="str">
        <f>IF(Electives!N45&lt;&gt;"", Electives!N45, " ")</f>
        <v xml:space="preserve"> </v>
      </c>
      <c r="N38" s="332" t="str">
        <f>Electives!E99</f>
        <v>(do 1-2 and one of 3-4)</v>
      </c>
      <c r="O38" s="16">
        <f>Electives!B100</f>
        <v>1</v>
      </c>
      <c r="P38" s="107" t="str">
        <f>Electives!C100</f>
        <v>Tell den about active game</v>
      </c>
      <c r="Q38" s="16" t="str">
        <f>IF(Electives!N100&lt;&gt;"", Electives!N100, " ")</f>
        <v xml:space="preserve"> </v>
      </c>
      <c r="S38" s="148">
        <f>'Shooting Sports'!B12</f>
        <v>1</v>
      </c>
      <c r="T38" s="148" t="str">
        <f>'Shooting Sports'!C12</f>
        <v>Earn the Level 1 Emblem for BB Gun</v>
      </c>
      <c r="U38" s="148"/>
      <c r="V38" s="148" t="str">
        <f>IF('Shooting Sports'!N12&lt;&gt;"", 'Shooting Sports'!N12, "")</f>
        <v/>
      </c>
    </row>
    <row r="39" spans="1:22" ht="12.75" customHeight="1">
      <c r="A39" s="2"/>
      <c r="B39" s="15"/>
      <c r="D39" s="343"/>
      <c r="E39" s="16" t="str">
        <f>Achievements!B46</f>
        <v>3a</v>
      </c>
      <c r="F39" s="105" t="str">
        <f>Achievements!C46</f>
        <v>Talk about being clean in outdoors</v>
      </c>
      <c r="G39" s="16" t="str">
        <f>IF(Achievements!N46&lt;&gt;"", Achievements!N46, " ")</f>
        <v xml:space="preserve"> </v>
      </c>
      <c r="I39" s="347"/>
      <c r="J39" s="16">
        <f>Electives!B46</f>
        <v>4</v>
      </c>
      <c r="K39" s="110" t="str">
        <f>Electives!C46</f>
        <v>Build a castle out of recycled materials</v>
      </c>
      <c r="L39" s="16" t="str">
        <f>IF(Electives!N46&lt;&gt;"", Electives!N46, " ")</f>
        <v xml:space="preserve"> </v>
      </c>
      <c r="N39" s="333"/>
      <c r="O39" s="16">
        <f>Electives!B101</f>
        <v>2</v>
      </c>
      <c r="P39" s="108" t="str">
        <f>Electives!C101</f>
        <v>Play two games with den.  Discuss</v>
      </c>
      <c r="Q39" s="16" t="str">
        <f>IF(Electives!N101&lt;&gt;"", Electives!N101, " ")</f>
        <v xml:space="preserve"> </v>
      </c>
      <c r="S39" s="148" t="str">
        <f>'Shooting Sports'!B13</f>
        <v>S1</v>
      </c>
      <c r="T39" s="148" t="str">
        <f>'Shooting Sports'!C13</f>
        <v>Demonstrate one shooting position</v>
      </c>
      <c r="U39" s="148"/>
      <c r="V39" s="148" t="str">
        <f>IF('Shooting Sports'!N13&lt;&gt;"", 'Shooting Sports'!N13, "")</f>
        <v/>
      </c>
    </row>
    <row r="40" spans="1:22">
      <c r="D40" s="343"/>
      <c r="E40" s="16" t="str">
        <f>Achievements!B47</f>
        <v>3b</v>
      </c>
      <c r="F40" s="105" t="str">
        <f>Achievements!C47</f>
        <v>Discuss "trash your trash"</v>
      </c>
      <c r="G40" s="16" t="str">
        <f>IF(Achievements!N47&lt;&gt;"", Achievements!N47, " ")</f>
        <v xml:space="preserve"> </v>
      </c>
      <c r="I40" s="347"/>
      <c r="J40" s="16">
        <f>Electives!B47</f>
        <v>5</v>
      </c>
      <c r="K40" s="107" t="str">
        <f>Electives!C47</f>
        <v>Design a Tiger Knight obstacle course</v>
      </c>
      <c r="L40" s="16" t="str">
        <f>IF(Electives!N47&lt;&gt;"", Electives!N47, " ")</f>
        <v xml:space="preserve"> </v>
      </c>
      <c r="N40" s="333"/>
      <c r="O40" s="16">
        <f>Electives!B102</f>
        <v>3</v>
      </c>
      <c r="P40" s="107" t="str">
        <f>Electives!C102</f>
        <v>Play a relay game with your den</v>
      </c>
      <c r="Q40" s="16" t="str">
        <f>IF(Electives!N102&lt;&gt;"", Electives!N102, " ")</f>
        <v xml:space="preserve"> </v>
      </c>
      <c r="S40" s="148" t="str">
        <f>'Shooting Sports'!B14</f>
        <v>S2</v>
      </c>
      <c r="T40" s="148" t="str">
        <f>'Shooting Sports'!C14</f>
        <v>Fire 5 BBs in 2 volleys at the Tiger target</v>
      </c>
      <c r="U40" s="148"/>
      <c r="V40" s="148" t="str">
        <f>IF('Shooting Sports'!N14&lt;&gt;"", 'Shooting Sports'!N14, "")</f>
        <v/>
      </c>
    </row>
    <row r="41" spans="1:22">
      <c r="D41" s="343"/>
      <c r="E41" s="16" t="str">
        <f>Achievements!B48</f>
        <v>3c</v>
      </c>
      <c r="F41" s="142" t="str">
        <f>Achievements!C48</f>
        <v>Apply Outdoor Code and Leave no Trace</v>
      </c>
      <c r="G41" s="16" t="str">
        <f>IF(Achievements!N48&lt;&gt;"", Achievements!N48, " ")</f>
        <v xml:space="preserve"> </v>
      </c>
      <c r="I41" s="347"/>
      <c r="J41" s="16">
        <f>Electives!B48</f>
        <v>6</v>
      </c>
      <c r="K41" s="107" t="str">
        <f>Electives!C48</f>
        <v>Participate in a service project</v>
      </c>
      <c r="L41" s="16" t="str">
        <f>IF(Electives!N48&lt;&gt;"", Electives!N48, " ")</f>
        <v xml:space="preserve"> </v>
      </c>
      <c r="N41" s="334"/>
      <c r="O41" s="16">
        <f>Electives!B103</f>
        <v>4</v>
      </c>
      <c r="P41" s="108" t="str">
        <f>Electives!C103</f>
        <v>Choose an outdoor game with you den</v>
      </c>
      <c r="Q41" s="16" t="str">
        <f>IF(Electives!N103&lt;&gt;"", Electives!N103, " ")</f>
        <v xml:space="preserve"> </v>
      </c>
      <c r="S41" s="148" t="str">
        <f>'Shooting Sports'!B15</f>
        <v>S3</v>
      </c>
      <c r="T41" s="148" t="str">
        <f>'Shooting Sports'!C15</f>
        <v>Demonstrate/Explain range commands</v>
      </c>
      <c r="U41" s="148"/>
      <c r="V41" s="148" t="str">
        <f>IF('Shooting Sports'!N15&lt;&gt;"", 'Shooting Sports'!N15, "")</f>
        <v/>
      </c>
    </row>
    <row r="42" spans="1:22" ht="12.75" customHeight="1">
      <c r="D42" s="343"/>
      <c r="E42" s="16">
        <f>Achievements!B49</f>
        <v>4</v>
      </c>
      <c r="F42" s="105" t="str">
        <f>Achievements!C49</f>
        <v>Find plant/animal signs on a hike</v>
      </c>
      <c r="G42" s="16" t="str">
        <f>IF(Achievements!N49&lt;&gt;"", Achievements!N49, " ")</f>
        <v xml:space="preserve"> </v>
      </c>
      <c r="I42" s="338" t="str">
        <f>Electives!B50</f>
        <v>Rolling Tigers</v>
      </c>
      <c r="J42" s="338"/>
      <c r="K42" s="338"/>
      <c r="L42" s="338"/>
      <c r="N42" s="344" t="str">
        <f>Electives!B105</f>
        <v>Tiger Tales</v>
      </c>
      <c r="O42" s="344"/>
      <c r="P42" s="344"/>
      <c r="Q42" s="344"/>
      <c r="S42" s="179"/>
      <c r="T42" s="178" t="str">
        <f>'Shooting Sports'!C17</f>
        <v>Archery: Level 1</v>
      </c>
      <c r="U42" s="179"/>
      <c r="V42" s="179" t="str">
        <f>IF('Shooting Sports'!N17&lt;&gt;"", 'Shooting Sports'!N17, "")</f>
        <v/>
      </c>
    </row>
    <row r="43" spans="1:22" ht="12.75" customHeight="1">
      <c r="D43" s="343"/>
      <c r="E43" s="16">
        <f>Achievements!B50</f>
        <v>5</v>
      </c>
      <c r="F43" s="105" t="str">
        <f>Achievements!C50</f>
        <v>Participate in campfire</v>
      </c>
      <c r="G43" s="16" t="str">
        <f>IF(Achievements!N50&lt;&gt;"", Achievements!N50, " ")</f>
        <v xml:space="preserve"> </v>
      </c>
      <c r="I43" s="343" t="str">
        <f>Electives!E50</f>
        <v>(do 1-3 and two of 4-9)</v>
      </c>
      <c r="J43" s="16">
        <f>Electives!B51</f>
        <v>1</v>
      </c>
      <c r="K43" s="140" t="str">
        <f>Electives!C51</f>
        <v>Demonstrate proper safety gear</v>
      </c>
      <c r="L43" s="16" t="str">
        <f>IF(Electives!N51&lt;&gt;"", Electives!N51, " ")</f>
        <v xml:space="preserve"> </v>
      </c>
      <c r="N43" s="343" t="str">
        <f>Electives!E105</f>
        <v>(do four)</v>
      </c>
      <c r="O43" s="16">
        <f>Electives!B106</f>
        <v>1</v>
      </c>
      <c r="P43" s="107" t="str">
        <f>Electives!C106</f>
        <v>Create a tall tale with your den</v>
      </c>
      <c r="Q43" s="16" t="str">
        <f>IF(Electives!N106&lt;&gt;"", Electives!N106, " ")</f>
        <v xml:space="preserve"> </v>
      </c>
      <c r="S43" s="148">
        <f>'Shooting Sports'!B18</f>
        <v>1</v>
      </c>
      <c r="T43" s="148" t="str">
        <f>'Shooting Sports'!C18</f>
        <v>Follow archery range rules and whistles</v>
      </c>
      <c r="U43" s="148"/>
      <c r="V43" s="148" t="str">
        <f>IF('Shooting Sports'!N18&lt;&gt;"", 'Shooting Sports'!N18, "")</f>
        <v/>
      </c>
    </row>
    <row r="44" spans="1:22" ht="13.15" customHeight="1">
      <c r="A44" s="2"/>
      <c r="B44" s="15"/>
      <c r="D44" s="343"/>
      <c r="E44" s="16">
        <f>Achievements!B51</f>
        <v>6</v>
      </c>
      <c r="F44" s="105" t="str">
        <f>Achievements!C51</f>
        <v>Find two different trees and plants</v>
      </c>
      <c r="G44" s="16" t="str">
        <f>IF(Achievements!N51&lt;&gt;"", Achievements!N51, " ")</f>
        <v xml:space="preserve"> </v>
      </c>
      <c r="I44" s="343"/>
      <c r="J44" s="16">
        <f>Electives!B52</f>
        <v>2</v>
      </c>
      <c r="K44" s="140" t="str">
        <f>Electives!C52</f>
        <v>Learn and demonstrate bike safety</v>
      </c>
      <c r="L44" s="16" t="str">
        <f>IF(Electives!N52&lt;&gt;"", Electives!N52, " ")</f>
        <v xml:space="preserve"> </v>
      </c>
      <c r="N44" s="343"/>
      <c r="O44" s="16">
        <f>Electives!B107</f>
        <v>2</v>
      </c>
      <c r="P44" s="107" t="str">
        <f>Electives!C107</f>
        <v>Share your own tall tale</v>
      </c>
      <c r="Q44" s="16" t="str">
        <f>IF(Electives!N107&lt;&gt;"", Electives!N107, " ")</f>
        <v xml:space="preserve"> </v>
      </c>
      <c r="S44" s="148">
        <f>'Shooting Sports'!B19</f>
        <v>2</v>
      </c>
      <c r="T44" s="148" t="str">
        <f>'Shooting Sports'!C19</f>
        <v>Identify recurve and compound bow</v>
      </c>
      <c r="U44" s="148"/>
      <c r="V44" s="148" t="str">
        <f>IF('Shooting Sports'!N19&lt;&gt;"", 'Shooting Sports'!N19, "")</f>
        <v/>
      </c>
    </row>
    <row r="45" spans="1:22" ht="12.75" customHeight="1">
      <c r="A45" s="2"/>
      <c r="B45" s="15"/>
      <c r="D45" s="343"/>
      <c r="E45" s="16">
        <f>Achievements!B52</f>
        <v>7</v>
      </c>
      <c r="F45" s="105" t="str">
        <f>Achievements!C52</f>
        <v>Visit nature center/zoo/etc</v>
      </c>
      <c r="G45" s="16" t="str">
        <f>IF(Achievements!N52&lt;&gt;"", Achievements!N52, " ")</f>
        <v xml:space="preserve"> </v>
      </c>
      <c r="I45" s="343"/>
      <c r="J45" s="16">
        <f>Electives!B53</f>
        <v>3</v>
      </c>
      <c r="K45" s="140" t="str">
        <f>Electives!C53</f>
        <v>Demonstrate proper hand signals</v>
      </c>
      <c r="L45" s="16" t="str">
        <f>IF(Electives!N53&lt;&gt;"", Electives!N53, " ")</f>
        <v xml:space="preserve"> </v>
      </c>
      <c r="N45" s="343"/>
      <c r="O45" s="16">
        <f>Electives!B108</f>
        <v>3</v>
      </c>
      <c r="P45" s="107" t="str">
        <f>Electives!C108</f>
        <v>Read tall tale with adult partner</v>
      </c>
      <c r="Q45" s="16" t="str">
        <f>IF(Electives!N108&lt;&gt;"", Electives!N108, " ")</f>
        <v xml:space="preserve"> </v>
      </c>
      <c r="S45" s="148">
        <f>'Shooting Sports'!B20</f>
        <v>3</v>
      </c>
      <c r="T45" s="148" t="str">
        <f>'Shooting Sports'!C20</f>
        <v>Demonstrate arm/finger guards &amp; quiver</v>
      </c>
      <c r="U45" s="148"/>
      <c r="V45" s="148" t="str">
        <f>IF('Shooting Sports'!N20&lt;&gt;"", 'Shooting Sports'!N20, "")</f>
        <v/>
      </c>
    </row>
    <row r="46" spans="1:22">
      <c r="A46" s="2"/>
      <c r="B46" s="15"/>
      <c r="I46" s="343"/>
      <c r="J46" s="16">
        <f>Electives!B54</f>
        <v>4</v>
      </c>
      <c r="K46" s="140" t="str">
        <f>Electives!C54</f>
        <v>Do a safety check on your bicycle</v>
      </c>
      <c r="L46" s="16" t="str">
        <f>IF(Electives!N54&lt;&gt;"", Electives!N54, " ")</f>
        <v xml:space="preserve"> </v>
      </c>
      <c r="N46" s="343"/>
      <c r="O46" s="16">
        <f>Electives!B109</f>
        <v>4</v>
      </c>
      <c r="P46" s="110" t="str">
        <f>Electives!C109</f>
        <v>Share a piece of art from your tall tale</v>
      </c>
      <c r="Q46" s="16" t="str">
        <f>IF(Electives!N109&lt;&gt;"", Electives!N109, " ")</f>
        <v xml:space="preserve"> </v>
      </c>
      <c r="S46" s="148">
        <f>'Shooting Sports'!B21</f>
        <v>4</v>
      </c>
      <c r="T46" s="148" t="str">
        <f>'Shooting Sports'!C21</f>
        <v>Properly shoot a bow</v>
      </c>
      <c r="U46" s="148"/>
      <c r="V46" s="148" t="str">
        <f>IF('Shooting Sports'!N21&lt;&gt;"", 'Shooting Sports'!N21, "")</f>
        <v/>
      </c>
    </row>
    <row r="47" spans="1:22">
      <c r="A47" s="2"/>
      <c r="B47" s="15"/>
      <c r="I47" s="343"/>
      <c r="J47" s="16">
        <f>Electives!B55</f>
        <v>5</v>
      </c>
      <c r="K47" s="140" t="str">
        <f>Electives!C55</f>
        <v>Go on a bicycle hike</v>
      </c>
      <c r="L47" s="16" t="str">
        <f>IF(Electives!N55&lt;&gt;"", Electives!N55, " ")</f>
        <v xml:space="preserve"> </v>
      </c>
      <c r="N47" s="343"/>
      <c r="O47" s="16">
        <f>Electives!B110</f>
        <v>5</v>
      </c>
      <c r="P47" s="107" t="str">
        <f>Electives!C110</f>
        <v>Play a game from the past</v>
      </c>
      <c r="Q47" s="16" t="str">
        <f>IF(Electives!N110&lt;&gt;"", Electives!N110, " ")</f>
        <v xml:space="preserve"> </v>
      </c>
      <c r="S47" s="148">
        <f>'Shooting Sports'!B22</f>
        <v>5</v>
      </c>
      <c r="T47" s="148" t="str">
        <f>'Shooting Sports'!C22</f>
        <v>Safely retrieve arrows</v>
      </c>
      <c r="U47" s="148"/>
      <c r="V47" s="148" t="str">
        <f>IF('Shooting Sports'!N22&lt;&gt;"", 'Shooting Sports'!N22, "")</f>
        <v/>
      </c>
    </row>
    <row r="48" spans="1:22" ht="12.75" customHeight="1">
      <c r="I48" s="343"/>
      <c r="J48" s="16">
        <f>Electives!B56</f>
        <v>6</v>
      </c>
      <c r="K48" s="140" t="str">
        <f>Electives!C56</f>
        <v>Discuss two different kinds of bicycles</v>
      </c>
      <c r="L48" s="16" t="str">
        <f>IF(Electives!N56&lt;&gt;"", Electives!N56, " ")</f>
        <v xml:space="preserve"> </v>
      </c>
      <c r="N48" s="343"/>
      <c r="O48" s="16">
        <f>Electives!B111</f>
        <v>6</v>
      </c>
      <c r="P48" s="107" t="str">
        <f>Electives!C111</f>
        <v>Sing two folk songs</v>
      </c>
      <c r="Q48" s="16" t="str">
        <f>IF(Electives!N111&lt;&gt;"", Electives!N111, " ")</f>
        <v xml:space="preserve"> </v>
      </c>
      <c r="S48" s="179"/>
      <c r="T48" s="178" t="str">
        <f>'Shooting Sports'!C24</f>
        <v>Archery: Level 2</v>
      </c>
      <c r="U48" s="179"/>
      <c r="V48" s="179" t="str">
        <f>IF('Shooting Sports'!N24&lt;&gt;"", 'Shooting Sports'!N24, "")</f>
        <v/>
      </c>
    </row>
    <row r="49" spans="2:22" ht="12.75" customHeight="1">
      <c r="B49" s="139"/>
      <c r="I49" s="343"/>
      <c r="J49" s="16">
        <f>Electives!B57</f>
        <v>7</v>
      </c>
      <c r="K49" s="140" t="str">
        <f>Electives!C57</f>
        <v>Share about a famous cyclist</v>
      </c>
      <c r="L49" s="16" t="str">
        <f>IF(Electives!N57&lt;&gt;"", Electives!N57, " ")</f>
        <v xml:space="preserve"> </v>
      </c>
      <c r="N49" s="343"/>
      <c r="O49" s="16">
        <f>Electives!B112</f>
        <v>7</v>
      </c>
      <c r="P49" s="107" t="str">
        <f>Electives!C112</f>
        <v>Visit a historical museum or landmark</v>
      </c>
      <c r="Q49" s="16" t="str">
        <f>IF(Electives!N112&lt;&gt;"", Electives!N112, " ")</f>
        <v xml:space="preserve"> </v>
      </c>
      <c r="S49" s="148">
        <f>'Shooting Sports'!B25</f>
        <v>1</v>
      </c>
      <c r="T49" s="148" t="str">
        <f>'Shooting Sports'!C25</f>
        <v>Earn the Level 1 Emblem for Archery</v>
      </c>
      <c r="U49" s="148"/>
      <c r="V49" s="148" t="str">
        <f>IF('Shooting Sports'!N25&lt;&gt;"", 'Shooting Sports'!N25, "")</f>
        <v/>
      </c>
    </row>
    <row r="50" spans="2:22">
      <c r="B50" s="139"/>
      <c r="D50" s="139"/>
      <c r="E50" s="139"/>
      <c r="G50" s="139"/>
      <c r="I50" s="343"/>
      <c r="J50" s="16">
        <f>Electives!B58</f>
        <v>8</v>
      </c>
      <c r="K50" s="146" t="str">
        <f>Electives!C58</f>
        <v>Visit a police dept to learn about bike laws</v>
      </c>
      <c r="L50" s="16" t="str">
        <f>IF(Electives!N58&lt;&gt;"", Electives!N58, " ")</f>
        <v xml:space="preserve"> </v>
      </c>
      <c r="N50" s="344" t="str">
        <f>Electives!B114</f>
        <v>Tiger Theater</v>
      </c>
      <c r="O50" s="344"/>
      <c r="P50" s="344"/>
      <c r="Q50" s="344"/>
      <c r="S50" s="148" t="str">
        <f>'Shooting Sports'!B26</f>
        <v>S1</v>
      </c>
      <c r="T50" s="148" t="str">
        <f>'Shooting Sports'!C26</f>
        <v>Identify 3 arrow and 3 bow parts</v>
      </c>
      <c r="U50" s="148"/>
      <c r="V50" s="148" t="str">
        <f>IF('Shooting Sports'!N26&lt;&gt;"", 'Shooting Sports'!N26, "")</f>
        <v/>
      </c>
    </row>
    <row r="51" spans="2:22">
      <c r="B51" s="139"/>
      <c r="D51" s="139"/>
      <c r="E51" s="139"/>
      <c r="G51" s="139"/>
      <c r="I51" s="343"/>
      <c r="J51" s="16">
        <f>Electives!B59</f>
        <v>9</v>
      </c>
      <c r="K51" s="140" t="str">
        <f>Electives!C59</f>
        <v>Identify two jobs that use bicycles</v>
      </c>
      <c r="L51" s="16" t="str">
        <f>IF(Electives!N59&lt;&gt;"", Electives!N59, " ")</f>
        <v xml:space="preserve"> </v>
      </c>
      <c r="N51" s="343" t="str">
        <f>Electives!E114</f>
        <v>(do four)</v>
      </c>
      <c r="O51" s="16">
        <f>Electives!B115</f>
        <v>1</v>
      </c>
      <c r="P51" s="107" t="str">
        <f>Electives!C115</f>
        <v>Discuss types of theater</v>
      </c>
      <c r="Q51" s="16" t="str">
        <f>IF(Electives!N115&lt;&gt;"", Electives!N115, " ")</f>
        <v xml:space="preserve"> </v>
      </c>
      <c r="S51" s="148" t="str">
        <f>'Shooting Sports'!B27</f>
        <v>S2</v>
      </c>
      <c r="T51" s="148" t="str">
        <f>'Shooting Sports'!C27</f>
        <v>Loose 3 arrows in 2 volleys</v>
      </c>
      <c r="U51" s="148"/>
      <c r="V51" s="148" t="str">
        <f>IF('Shooting Sports'!N27&lt;&gt;"", 'Shooting Sports'!N27, "")</f>
        <v/>
      </c>
    </row>
    <row r="52" spans="2:22">
      <c r="B52" s="139"/>
      <c r="D52" s="139"/>
      <c r="E52" s="139"/>
      <c r="G52" s="139"/>
      <c r="N52" s="343"/>
      <c r="O52" s="16">
        <f>Electives!B116</f>
        <v>2</v>
      </c>
      <c r="P52" s="107" t="str">
        <f>Electives!C116</f>
        <v>Play a game of one-word charades</v>
      </c>
      <c r="Q52" s="16" t="str">
        <f>IF(Electives!N116&lt;&gt;"", Electives!N116, " ")</f>
        <v xml:space="preserve"> </v>
      </c>
      <c r="S52" s="148" t="str">
        <f>'Shooting Sports'!B28</f>
        <v>S3</v>
      </c>
      <c r="T52" s="148" t="str">
        <f>'Shooting Sports'!C28</f>
        <v>Demonstrate/Explain range commands</v>
      </c>
      <c r="U52" s="148"/>
      <c r="V52" s="148" t="str">
        <f>IF('Shooting Sports'!N28&lt;&gt;"", 'Shooting Sports'!N28, "")</f>
        <v/>
      </c>
    </row>
    <row r="53" spans="2:22" ht="12.75" customHeight="1">
      <c r="B53" s="139"/>
      <c r="D53" s="139"/>
      <c r="E53" s="139"/>
      <c r="G53" s="139"/>
      <c r="N53" s="343"/>
      <c r="O53" s="16">
        <f>Electives!B117</f>
        <v>3</v>
      </c>
      <c r="P53" s="107" t="str">
        <f>Electives!C117</f>
        <v>Make a puppet</v>
      </c>
      <c r="Q53" s="16" t="str">
        <f>IF(Electives!N117&lt;&gt;"", Electives!N117, " ")</f>
        <v xml:space="preserve"> </v>
      </c>
      <c r="S53" s="179"/>
      <c r="T53" s="178" t="str">
        <f>'Shooting Sports'!C30</f>
        <v>Slingshot: Level 1</v>
      </c>
      <c r="U53" s="179"/>
      <c r="V53" s="179" t="str">
        <f>IF('Shooting Sports'!N30&lt;&gt;"", 'Shooting Sports'!N30, "")</f>
        <v/>
      </c>
    </row>
    <row r="54" spans="2:22" ht="13.15" customHeight="1">
      <c r="B54" s="139"/>
      <c r="D54" s="139"/>
      <c r="E54" s="139"/>
      <c r="G54" s="139"/>
      <c r="N54" s="343"/>
      <c r="O54" s="16">
        <f>Electives!B118</f>
        <v>4</v>
      </c>
      <c r="P54" s="107" t="str">
        <f>Electives!C118</f>
        <v>Perform a simple reader's theater</v>
      </c>
      <c r="Q54" s="16" t="str">
        <f>IF(Electives!N118&lt;&gt;"", Electives!N118, " ")</f>
        <v xml:space="preserve"> </v>
      </c>
      <c r="S54" s="148">
        <f>'Shooting Sports'!B31</f>
        <v>1</v>
      </c>
      <c r="T54" s="148" t="str">
        <f>'Shooting Sports'!C31</f>
        <v>Demonstrate good shooting techniques</v>
      </c>
      <c r="U54" s="148"/>
      <c r="V54" s="148" t="str">
        <f>IF('Shooting Sports'!N31&lt;&gt;"", 'Shooting Sports'!N31, "")</f>
        <v/>
      </c>
    </row>
    <row r="55" spans="2:22">
      <c r="B55" s="139"/>
      <c r="D55" s="139"/>
      <c r="E55" s="139"/>
      <c r="G55" s="139"/>
      <c r="N55" s="343"/>
      <c r="O55" s="16">
        <f>Electives!B119</f>
        <v>5</v>
      </c>
      <c r="P55" s="107" t="str">
        <f>Electives!C119</f>
        <v>Watch a play or attend a story time</v>
      </c>
      <c r="Q55" s="16" t="str">
        <f>IF(Electives!N119&lt;&gt;"", Electives!N119, " ")</f>
        <v xml:space="preserve"> </v>
      </c>
      <c r="S55" s="148">
        <f>'Shooting Sports'!B32</f>
        <v>2</v>
      </c>
      <c r="T55" s="148" t="str">
        <f>'Shooting Sports'!C32</f>
        <v>Explain parts of slingshot</v>
      </c>
      <c r="U55" s="148"/>
      <c r="V55" s="148" t="str">
        <f>IF('Shooting Sports'!N32&lt;&gt;"", 'Shooting Sports'!N32, "")</f>
        <v/>
      </c>
    </row>
    <row r="56" spans="2:22">
      <c r="B56" s="139"/>
      <c r="D56" s="139"/>
      <c r="E56" s="139"/>
      <c r="G56" s="139"/>
      <c r="S56" s="148">
        <f>'Shooting Sports'!B33</f>
        <v>3</v>
      </c>
      <c r="T56" s="148" t="str">
        <f>'Shooting Sports'!C33</f>
        <v>Explain types of ammo</v>
      </c>
      <c r="U56" s="148"/>
      <c r="V56" s="148" t="str">
        <f>IF('Shooting Sports'!N33&lt;&gt;"", 'Shooting Sports'!N33, "")</f>
        <v/>
      </c>
    </row>
    <row r="57" spans="2:22" ht="12.75" customHeight="1">
      <c r="B57" s="139"/>
      <c r="D57" s="139"/>
      <c r="E57" s="139"/>
      <c r="G57" s="139"/>
      <c r="S57" s="148">
        <f>'Shooting Sports'!B34</f>
        <v>4</v>
      </c>
      <c r="T57" s="148" t="str">
        <f>'Shooting Sports'!C34</f>
        <v>Explain types of targets</v>
      </c>
      <c r="U57" s="148"/>
      <c r="V57" s="148" t="str">
        <f>IF('Shooting Sports'!N34&lt;&gt;"", 'Shooting Sports'!N34, "")</f>
        <v/>
      </c>
    </row>
    <row r="58" spans="2:22" ht="12.75" customHeight="1">
      <c r="B58" s="139"/>
      <c r="D58" s="139"/>
      <c r="E58" s="139"/>
      <c r="G58" s="139"/>
      <c r="S58" s="179"/>
      <c r="T58" s="178" t="str">
        <f>'Shooting Sports'!C36</f>
        <v>Slingshot: Level 2</v>
      </c>
      <c r="U58" s="179"/>
      <c r="V58" s="179" t="str">
        <f>IF('Shooting Sports'!N36&lt;&gt;"", 'Shooting Sports'!N36, "")</f>
        <v/>
      </c>
    </row>
    <row r="59" spans="2:22">
      <c r="D59" s="139"/>
      <c r="E59" s="139"/>
      <c r="G59" s="139"/>
      <c r="S59" s="148">
        <f>'Shooting Sports'!B37</f>
        <v>1</v>
      </c>
      <c r="T59" s="148" t="str">
        <f>'Shooting Sports'!C37</f>
        <v>Earn the Level 1 Emblem for Slingshot</v>
      </c>
      <c r="U59" s="148"/>
      <c r="V59" s="148" t="str">
        <f>IF('Shooting Sports'!N37&lt;&gt;"", 'Shooting Sports'!N37, "")</f>
        <v/>
      </c>
    </row>
    <row r="60" spans="2:22">
      <c r="S60" s="148" t="str">
        <f>'Shooting Sports'!B38</f>
        <v>S1</v>
      </c>
      <c r="T60" s="148" t="str">
        <f>'Shooting Sports'!C38</f>
        <v>Fire 3 shots in 2 volleys at a target</v>
      </c>
      <c r="U60" s="148"/>
      <c r="V60" s="148" t="str">
        <f>IF('Shooting Sports'!N38&lt;&gt;"", 'Shooting Sports'!N38, "")</f>
        <v/>
      </c>
    </row>
    <row r="61" spans="2:22">
      <c r="S61" s="148" t="str">
        <f>'Shooting Sports'!B39</f>
        <v>S2</v>
      </c>
      <c r="T61" s="148" t="str">
        <f>'Shooting Sports'!C39</f>
        <v>Demonstrate/Explain range commands</v>
      </c>
      <c r="U61" s="148"/>
      <c r="V61" s="148" t="str">
        <f>IF('Shooting Sports'!N39&lt;&gt;"", 'Shooting Sports'!N39, "")</f>
        <v/>
      </c>
    </row>
    <row r="62" spans="2:22">
      <c r="S62" s="148" t="str">
        <f>'Shooting Sports'!B40</f>
        <v>S3</v>
      </c>
      <c r="T62" s="148" t="str">
        <f>'Shooting Sports'!C40</f>
        <v>Shoot with your off hand</v>
      </c>
      <c r="U62" s="148"/>
      <c r="V62" s="148" t="str">
        <f>IF('Shooting Sports'!N40&lt;&gt;"", 'Shooting Sports'!N40, "")</f>
        <v/>
      </c>
    </row>
    <row r="63" spans="2:22" ht="12.75" customHeight="1">
      <c r="B63" s="139"/>
    </row>
    <row r="64" spans="2:22" ht="12.75" customHeight="1">
      <c r="B64" s="139"/>
      <c r="D64" s="139"/>
      <c r="E64" s="139"/>
      <c r="G64" s="139"/>
    </row>
    <row r="65" spans="2:17">
      <c r="D65" s="139"/>
      <c r="E65" s="139"/>
      <c r="G65" s="139"/>
    </row>
    <row r="69" spans="2:17">
      <c r="J69" s="139"/>
      <c r="L69" s="139"/>
      <c r="O69" s="139"/>
      <c r="Q69" s="139"/>
    </row>
    <row r="70" spans="2:17" ht="12.75" customHeight="1">
      <c r="B70" s="139"/>
      <c r="J70" s="139"/>
      <c r="L70" s="139"/>
      <c r="O70" s="139"/>
      <c r="Q70" s="139"/>
    </row>
    <row r="71" spans="2:17" ht="12.75" customHeight="1">
      <c r="B71" s="139"/>
      <c r="D71" s="139"/>
      <c r="E71" s="139"/>
      <c r="G71" s="139"/>
      <c r="J71" s="139"/>
      <c r="L71" s="139"/>
      <c r="O71" s="139"/>
      <c r="Q71" s="139"/>
    </row>
    <row r="72" spans="2:17" ht="12.75" customHeight="1">
      <c r="B72" s="139"/>
      <c r="D72" s="139"/>
      <c r="E72" s="139"/>
      <c r="G72" s="139"/>
    </row>
    <row r="73" spans="2:17">
      <c r="D73" s="139"/>
      <c r="E73" s="139"/>
      <c r="G73" s="139"/>
    </row>
    <row r="76" spans="2:17">
      <c r="J76" s="139"/>
      <c r="L76" s="139"/>
      <c r="O76" s="139"/>
      <c r="Q76" s="139"/>
    </row>
    <row r="77" spans="2:17" ht="13.15" customHeight="1">
      <c r="B77" s="139"/>
    </row>
    <row r="78" spans="2:17">
      <c r="D78" s="139"/>
      <c r="E78" s="139"/>
      <c r="G78" s="139"/>
    </row>
    <row r="80" spans="2:17">
      <c r="J80" s="139"/>
      <c r="L80" s="139"/>
      <c r="O80" s="139"/>
      <c r="Q80" s="139"/>
    </row>
    <row r="81" spans="2:17" ht="12.75" customHeight="1">
      <c r="B81" s="139"/>
      <c r="J81" s="139"/>
      <c r="L81" s="139"/>
      <c r="O81" s="139"/>
      <c r="Q81" s="139"/>
    </row>
    <row r="82" spans="2:17" ht="12.75" customHeight="1">
      <c r="B82" s="139"/>
      <c r="D82" s="139"/>
      <c r="E82" s="139"/>
    </row>
    <row r="83" spans="2:17">
      <c r="D83" s="139"/>
      <c r="E83" s="139"/>
    </row>
    <row r="84" spans="2:17">
      <c r="J84" s="139"/>
      <c r="L84" s="139"/>
      <c r="O84" s="139"/>
      <c r="Q84" s="139"/>
    </row>
    <row r="85" spans="2:17">
      <c r="B85" s="139"/>
      <c r="J85" s="139"/>
      <c r="L85" s="139"/>
      <c r="O85" s="139"/>
      <c r="Q85" s="139"/>
    </row>
    <row r="86" spans="2:17">
      <c r="B86" s="139"/>
      <c r="D86" s="139"/>
      <c r="E86" s="139"/>
      <c r="G86" s="141" t="str">
        <f>IF(Achievements!N91&lt;&gt;"", Achievements!N91, " ")</f>
        <v xml:space="preserve"> </v>
      </c>
      <c r="J86" s="139"/>
      <c r="L86" s="139"/>
      <c r="O86" s="139"/>
      <c r="Q86" s="139"/>
    </row>
    <row r="87" spans="2:17" ht="13.15" customHeight="1">
      <c r="B87" s="139"/>
      <c r="D87" s="139"/>
      <c r="E87" s="139"/>
      <c r="G87" s="141" t="str">
        <f>IF(Achievements!N92&lt;&gt;"", Achievements!N92, " ")</f>
        <v xml:space="preserve"> </v>
      </c>
      <c r="J87" s="139"/>
      <c r="L87" s="139"/>
      <c r="O87" s="139"/>
      <c r="Q87" s="139"/>
    </row>
    <row r="88" spans="2:17" ht="12.75" customHeight="1">
      <c r="B88" s="139"/>
      <c r="D88" s="139"/>
      <c r="E88" s="139"/>
      <c r="J88" s="139"/>
      <c r="L88" s="139"/>
      <c r="O88" s="139"/>
      <c r="Q88" s="139"/>
    </row>
    <row r="89" spans="2:17" ht="12.75" customHeight="1">
      <c r="B89" s="139"/>
      <c r="D89" s="139"/>
      <c r="E89" s="139"/>
    </row>
    <row r="90" spans="2:17">
      <c r="D90" s="139"/>
      <c r="E90" s="139"/>
    </row>
    <row r="93" spans="2:17">
      <c r="J93" s="139"/>
      <c r="L93" s="139"/>
      <c r="O93" s="139"/>
      <c r="Q93" s="139"/>
    </row>
    <row r="94" spans="2:17" ht="13.15" customHeight="1">
      <c r="B94" s="139"/>
    </row>
    <row r="95" spans="2:17">
      <c r="D95" s="139"/>
      <c r="E95" s="139"/>
    </row>
    <row r="101" spans="2:17">
      <c r="J101" s="139"/>
      <c r="L101" s="139"/>
      <c r="O101" s="139"/>
      <c r="Q101" s="139"/>
    </row>
    <row r="102" spans="2:17" ht="13.15" customHeight="1">
      <c r="B102" s="139"/>
    </row>
    <row r="103" spans="2:17">
      <c r="D103" s="139"/>
      <c r="E103" s="139"/>
      <c r="G103" s="139"/>
    </row>
    <row r="106" spans="2:17">
      <c r="J106" s="139"/>
      <c r="K106" s="106"/>
      <c r="L106" s="139"/>
      <c r="O106" s="139"/>
      <c r="Q106" s="139"/>
    </row>
    <row r="107" spans="2:17">
      <c r="B107" s="139"/>
      <c r="J107" s="139"/>
      <c r="K107" s="106"/>
      <c r="L107" s="139"/>
      <c r="O107" s="139"/>
      <c r="Q107" s="139"/>
    </row>
    <row r="108" spans="2:17">
      <c r="B108" s="139"/>
      <c r="D108" s="139"/>
      <c r="E108" s="139"/>
      <c r="G108" s="139"/>
      <c r="J108" s="139"/>
      <c r="K108" s="106"/>
      <c r="L108" s="139"/>
      <c r="O108" s="139"/>
      <c r="Q108" s="139"/>
    </row>
    <row r="109" spans="2:17">
      <c r="B109" s="139"/>
      <c r="D109" s="139"/>
      <c r="E109" s="139"/>
      <c r="G109" s="139"/>
      <c r="J109" s="139"/>
      <c r="K109" s="106"/>
      <c r="L109" s="139"/>
      <c r="O109" s="139"/>
      <c r="Q109" s="139"/>
    </row>
    <row r="110" spans="2:17">
      <c r="B110" s="139"/>
      <c r="D110" s="139"/>
      <c r="E110" s="139"/>
      <c r="G110" s="139"/>
      <c r="J110" s="139"/>
      <c r="K110" s="106"/>
      <c r="L110" s="139"/>
      <c r="O110" s="139"/>
      <c r="Q110" s="139"/>
    </row>
    <row r="111" spans="2:17">
      <c r="B111" s="139"/>
      <c r="D111" s="139"/>
      <c r="E111" s="139"/>
      <c r="G111" s="139"/>
      <c r="J111" s="139"/>
      <c r="K111" s="106"/>
      <c r="L111" s="139"/>
      <c r="O111" s="139"/>
      <c r="Q111" s="139"/>
    </row>
    <row r="112" spans="2:17">
      <c r="B112" s="139"/>
      <c r="D112" s="139"/>
      <c r="E112" s="139"/>
      <c r="G112" s="139"/>
      <c r="J112" s="139"/>
      <c r="K112" s="106"/>
      <c r="L112" s="139"/>
      <c r="O112" s="139"/>
      <c r="Q112" s="139"/>
    </row>
    <row r="113" spans="2:17">
      <c r="B113" s="139"/>
      <c r="D113" s="139"/>
      <c r="E113" s="139"/>
      <c r="G113" s="139"/>
      <c r="J113" s="139"/>
      <c r="K113" s="106"/>
      <c r="L113" s="139"/>
      <c r="O113" s="139"/>
      <c r="Q113" s="139"/>
    </row>
    <row r="114" spans="2:17">
      <c r="B114" s="139"/>
      <c r="D114" s="139"/>
      <c r="E114" s="139"/>
      <c r="G114" s="139"/>
      <c r="J114" s="139"/>
      <c r="K114" s="106"/>
      <c r="L114" s="139"/>
      <c r="O114" s="139"/>
      <c r="Q114" s="139"/>
    </row>
    <row r="115" spans="2:17">
      <c r="B115" s="139"/>
      <c r="D115" s="139"/>
      <c r="E115" s="139"/>
      <c r="G115" s="139"/>
      <c r="J115" s="139"/>
      <c r="K115" s="106"/>
      <c r="L115" s="139"/>
      <c r="O115" s="139"/>
      <c r="Q115" s="139"/>
    </row>
    <row r="116" spans="2:17">
      <c r="B116" s="139"/>
      <c r="D116" s="139"/>
      <c r="E116" s="139"/>
      <c r="G116" s="139"/>
      <c r="J116" s="139"/>
      <c r="K116" s="106"/>
      <c r="L116" s="139"/>
      <c r="O116" s="139"/>
      <c r="Q116" s="139"/>
    </row>
    <row r="117" spans="2:17">
      <c r="B117" s="139"/>
      <c r="D117" s="139"/>
      <c r="E117" s="139"/>
      <c r="G117" s="139"/>
      <c r="J117" s="139"/>
      <c r="K117" s="106"/>
      <c r="L117" s="139"/>
      <c r="O117" s="139"/>
      <c r="Q117" s="139"/>
    </row>
    <row r="118" spans="2:17">
      <c r="B118" s="139"/>
      <c r="D118" s="139"/>
      <c r="E118" s="139"/>
      <c r="G118" s="139"/>
      <c r="J118" s="139"/>
      <c r="K118" s="106"/>
      <c r="L118" s="139"/>
      <c r="O118" s="139"/>
      <c r="Q118" s="139"/>
    </row>
    <row r="119" spans="2:17">
      <c r="B119" s="139"/>
      <c r="D119" s="139"/>
      <c r="E119" s="139"/>
      <c r="G119" s="139"/>
      <c r="J119" s="139"/>
      <c r="K119" s="106"/>
      <c r="L119" s="139"/>
      <c r="O119" s="139"/>
      <c r="Q119" s="139"/>
    </row>
    <row r="120" spans="2:17">
      <c r="B120" s="139"/>
      <c r="D120" s="139"/>
      <c r="E120" s="139"/>
      <c r="G120" s="139"/>
      <c r="J120" s="139"/>
      <c r="K120" s="106"/>
      <c r="L120" s="139"/>
      <c r="O120" s="139"/>
      <c r="Q120" s="139"/>
    </row>
    <row r="121" spans="2:17">
      <c r="B121" s="139"/>
      <c r="D121" s="139"/>
      <c r="E121" s="139"/>
      <c r="G121" s="139"/>
      <c r="J121" s="139"/>
      <c r="K121" s="106"/>
      <c r="L121" s="139"/>
      <c r="O121" s="139"/>
      <c r="Q121" s="139"/>
    </row>
    <row r="122" spans="2:17">
      <c r="B122" s="139"/>
      <c r="D122" s="139"/>
      <c r="E122" s="139"/>
      <c r="G122" s="139"/>
      <c r="J122" s="139"/>
      <c r="K122" s="106"/>
      <c r="L122" s="139"/>
      <c r="O122" s="139"/>
      <c r="Q122" s="139"/>
    </row>
    <row r="123" spans="2:17">
      <c r="B123" s="139"/>
      <c r="D123" s="139"/>
      <c r="E123" s="139"/>
      <c r="G123" s="139"/>
      <c r="J123" s="139"/>
      <c r="K123" s="106"/>
      <c r="L123" s="139"/>
      <c r="O123" s="139"/>
      <c r="Q123" s="139"/>
    </row>
    <row r="124" spans="2:17">
      <c r="B124" s="139"/>
      <c r="D124" s="139"/>
      <c r="E124" s="139"/>
      <c r="G124" s="139"/>
      <c r="J124" s="139"/>
      <c r="K124" s="106"/>
      <c r="L124" s="139"/>
      <c r="O124" s="139"/>
      <c r="Q124" s="139"/>
    </row>
    <row r="125" spans="2:17">
      <c r="B125" s="139"/>
      <c r="D125" s="139"/>
      <c r="E125" s="139"/>
      <c r="G125" s="139"/>
      <c r="J125" s="139"/>
      <c r="K125" s="106"/>
      <c r="L125" s="139"/>
      <c r="O125" s="139"/>
      <c r="Q125" s="139"/>
    </row>
    <row r="126" spans="2:17">
      <c r="B126" s="139"/>
      <c r="D126" s="139"/>
      <c r="E126" s="139"/>
      <c r="G126" s="139"/>
      <c r="J126" s="139"/>
      <c r="K126" s="106"/>
      <c r="L126" s="139"/>
      <c r="O126" s="139"/>
      <c r="Q126" s="139"/>
    </row>
    <row r="127" spans="2:17">
      <c r="B127" s="139"/>
      <c r="D127" s="139"/>
      <c r="E127" s="139"/>
      <c r="G127" s="139"/>
      <c r="J127" s="139"/>
      <c r="K127" s="106"/>
      <c r="L127" s="139"/>
      <c r="O127" s="139"/>
      <c r="Q127" s="139"/>
    </row>
    <row r="128" spans="2:17">
      <c r="B128" s="139"/>
      <c r="D128" s="139"/>
      <c r="E128" s="139"/>
      <c r="G128" s="139"/>
      <c r="J128" s="139"/>
      <c r="K128" s="106"/>
      <c r="L128" s="139"/>
      <c r="O128" s="139"/>
      <c r="Q128" s="139"/>
    </row>
    <row r="129" spans="2:17">
      <c r="B129" s="139"/>
      <c r="D129" s="139"/>
      <c r="E129" s="139"/>
      <c r="G129" s="139"/>
      <c r="J129" s="139"/>
      <c r="K129" s="106"/>
      <c r="L129" s="139"/>
      <c r="O129" s="139"/>
      <c r="Q129" s="139"/>
    </row>
    <row r="130" spans="2:17">
      <c r="B130" s="139"/>
      <c r="D130" s="139"/>
      <c r="E130" s="139"/>
      <c r="G130" s="139"/>
      <c r="J130" s="139"/>
      <c r="K130" s="106"/>
      <c r="L130" s="139"/>
      <c r="O130" s="139"/>
      <c r="Q130" s="139"/>
    </row>
    <row r="131" spans="2:17">
      <c r="B131" s="139"/>
      <c r="D131" s="139"/>
      <c r="E131" s="139"/>
      <c r="G131" s="139"/>
      <c r="J131" s="139"/>
      <c r="K131" s="106"/>
      <c r="L131" s="139"/>
      <c r="O131" s="139"/>
      <c r="Q131" s="139"/>
    </row>
    <row r="132" spans="2:17">
      <c r="B132" s="139"/>
      <c r="D132" s="139"/>
      <c r="E132" s="139"/>
      <c r="G132" s="139"/>
      <c r="J132" s="139"/>
      <c r="K132" s="106"/>
      <c r="L132" s="139"/>
      <c r="O132" s="139"/>
      <c r="Q132" s="139"/>
    </row>
    <row r="133" spans="2:17">
      <c r="B133" s="139"/>
      <c r="D133" s="139"/>
      <c r="E133" s="139"/>
      <c r="G133" s="139"/>
      <c r="J133" s="139"/>
      <c r="K133" s="106"/>
      <c r="L133" s="139"/>
      <c r="O133" s="139"/>
      <c r="Q133" s="139"/>
    </row>
    <row r="134" spans="2:17">
      <c r="B134" s="139"/>
      <c r="D134" s="139"/>
      <c r="E134" s="139"/>
      <c r="G134" s="139"/>
      <c r="J134" s="139"/>
      <c r="K134" s="106"/>
      <c r="L134" s="139"/>
      <c r="O134" s="139"/>
      <c r="Q134" s="139"/>
    </row>
    <row r="135" spans="2:17">
      <c r="B135" s="139"/>
      <c r="D135" s="139"/>
      <c r="E135" s="139"/>
      <c r="G135" s="139"/>
      <c r="J135" s="139"/>
      <c r="K135" s="106"/>
      <c r="L135" s="139"/>
      <c r="O135" s="139"/>
      <c r="Q135" s="139"/>
    </row>
    <row r="136" spans="2:17">
      <c r="B136" s="139"/>
      <c r="D136" s="139"/>
      <c r="E136" s="139"/>
      <c r="G136" s="139"/>
      <c r="J136" s="139"/>
      <c r="K136" s="106"/>
      <c r="L136" s="139"/>
      <c r="O136" s="139"/>
      <c r="Q136" s="139"/>
    </row>
    <row r="137" spans="2:17">
      <c r="B137" s="139"/>
      <c r="D137" s="139"/>
      <c r="E137" s="139"/>
      <c r="G137" s="139"/>
      <c r="J137" s="139"/>
      <c r="K137" s="106"/>
      <c r="L137" s="139"/>
      <c r="O137" s="139"/>
      <c r="Q137" s="139"/>
    </row>
    <row r="138" spans="2:17">
      <c r="B138" s="139"/>
      <c r="D138" s="139"/>
      <c r="E138" s="139"/>
      <c r="G138" s="139"/>
      <c r="J138" s="139"/>
      <c r="K138" s="106"/>
      <c r="L138" s="139"/>
      <c r="O138" s="139"/>
      <c r="Q138" s="139"/>
    </row>
    <row r="139" spans="2:17">
      <c r="B139" s="139"/>
      <c r="D139" s="139"/>
      <c r="E139" s="139"/>
      <c r="G139" s="139"/>
      <c r="J139" s="139"/>
      <c r="K139" s="106"/>
      <c r="L139" s="139"/>
      <c r="O139" s="139"/>
      <c r="Q139" s="139"/>
    </row>
    <row r="140" spans="2:17">
      <c r="B140" s="139"/>
      <c r="D140" s="139"/>
      <c r="E140" s="139"/>
      <c r="G140" s="139"/>
      <c r="J140" s="139"/>
      <c r="K140" s="106"/>
      <c r="L140" s="139"/>
      <c r="O140" s="139"/>
      <c r="Q140" s="139"/>
    </row>
    <row r="141" spans="2:17">
      <c r="B141" s="139"/>
      <c r="D141" s="139"/>
      <c r="E141" s="139"/>
      <c r="G141" s="139"/>
      <c r="J141" s="139"/>
      <c r="K141" s="106"/>
      <c r="L141" s="139"/>
      <c r="O141" s="139"/>
      <c r="Q141" s="139"/>
    </row>
    <row r="142" spans="2:17">
      <c r="B142" s="139"/>
      <c r="D142" s="139"/>
      <c r="E142" s="139"/>
      <c r="G142" s="139"/>
      <c r="J142" s="139"/>
      <c r="K142" s="106"/>
      <c r="L142" s="139"/>
      <c r="O142" s="139"/>
      <c r="Q142" s="139"/>
    </row>
    <row r="143" spans="2:17">
      <c r="B143" s="139"/>
      <c r="D143" s="139"/>
      <c r="E143" s="139"/>
      <c r="G143" s="139"/>
      <c r="J143" s="139"/>
      <c r="K143" s="106"/>
      <c r="L143" s="139"/>
      <c r="O143" s="139"/>
      <c r="Q143" s="139"/>
    </row>
    <row r="144" spans="2:17">
      <c r="B144" s="139"/>
      <c r="D144" s="139"/>
      <c r="E144" s="139"/>
      <c r="G144" s="139"/>
      <c r="J144" s="139"/>
      <c r="K144" s="106"/>
      <c r="L144" s="139"/>
      <c r="O144" s="139"/>
      <c r="Q144" s="139"/>
    </row>
    <row r="145" spans="2:17">
      <c r="B145" s="139"/>
      <c r="D145" s="139"/>
      <c r="E145" s="139"/>
      <c r="G145" s="139"/>
      <c r="J145" s="139"/>
      <c r="K145" s="106"/>
      <c r="L145" s="139"/>
      <c r="O145" s="139"/>
      <c r="Q145" s="139"/>
    </row>
    <row r="146" spans="2:17">
      <c r="B146" s="139"/>
      <c r="D146" s="139"/>
      <c r="E146" s="139"/>
      <c r="G146" s="139"/>
      <c r="J146" s="139"/>
      <c r="K146" s="106"/>
      <c r="L146" s="139"/>
      <c r="O146" s="139"/>
      <c r="Q146" s="139"/>
    </row>
    <row r="147" spans="2:17">
      <c r="B147" s="139"/>
      <c r="D147" s="139"/>
      <c r="E147" s="139"/>
      <c r="G147" s="139"/>
      <c r="J147" s="139"/>
      <c r="K147" s="106"/>
      <c r="L147" s="139"/>
      <c r="O147" s="139"/>
      <c r="Q147" s="139"/>
    </row>
    <row r="148" spans="2:17">
      <c r="B148" s="139"/>
      <c r="D148" s="139"/>
      <c r="E148" s="139"/>
      <c r="G148" s="139"/>
      <c r="J148" s="139"/>
      <c r="K148" s="106"/>
      <c r="L148" s="139"/>
      <c r="O148" s="139"/>
      <c r="Q148" s="139"/>
    </row>
    <row r="149" spans="2:17">
      <c r="B149" s="139"/>
      <c r="D149" s="139"/>
      <c r="E149" s="139"/>
      <c r="G149" s="139"/>
      <c r="J149" s="139"/>
      <c r="K149" s="106"/>
      <c r="L149" s="139"/>
      <c r="O149" s="139"/>
      <c r="Q149" s="139"/>
    </row>
    <row r="150" spans="2:17">
      <c r="B150" s="139"/>
      <c r="D150" s="139"/>
      <c r="E150" s="139"/>
      <c r="G150" s="139"/>
      <c r="J150" s="139"/>
      <c r="K150" s="106"/>
      <c r="L150" s="139"/>
      <c r="O150" s="139"/>
      <c r="Q150" s="139"/>
    </row>
    <row r="151" spans="2:17">
      <c r="B151" s="139"/>
      <c r="D151" s="139"/>
      <c r="E151" s="139"/>
      <c r="G151" s="139"/>
      <c r="J151" s="139"/>
      <c r="K151" s="106"/>
      <c r="L151" s="139"/>
      <c r="O151" s="139"/>
      <c r="Q151" s="139"/>
    </row>
    <row r="152" spans="2:17">
      <c r="B152" s="139"/>
      <c r="D152" s="139"/>
      <c r="E152" s="139"/>
      <c r="G152" s="139"/>
      <c r="J152" s="139"/>
      <c r="K152" s="106"/>
      <c r="L152" s="139"/>
      <c r="O152" s="139"/>
      <c r="Q152" s="139"/>
    </row>
    <row r="153" spans="2:17">
      <c r="B153" s="139"/>
      <c r="D153" s="139"/>
      <c r="E153" s="139"/>
      <c r="G153" s="139"/>
      <c r="J153" s="139"/>
      <c r="K153" s="106"/>
      <c r="L153" s="139"/>
      <c r="O153" s="139"/>
      <c r="Q153" s="139"/>
    </row>
    <row r="154" spans="2:17">
      <c r="B154" s="139"/>
      <c r="D154" s="139"/>
      <c r="E154" s="139"/>
      <c r="G154" s="139"/>
      <c r="J154" s="139"/>
      <c r="K154" s="106"/>
      <c r="L154" s="139"/>
      <c r="O154" s="139"/>
      <c r="Q154" s="139"/>
    </row>
    <row r="155" spans="2:17">
      <c r="B155" s="139"/>
      <c r="D155" s="139"/>
      <c r="E155" s="139"/>
      <c r="G155" s="139"/>
      <c r="J155" s="139"/>
      <c r="K155" s="106"/>
      <c r="L155" s="139"/>
      <c r="O155" s="139"/>
      <c r="Q155" s="139"/>
    </row>
    <row r="156" spans="2:17">
      <c r="B156" s="139"/>
      <c r="D156" s="139"/>
      <c r="E156" s="139"/>
      <c r="G156" s="139"/>
      <c r="J156" s="139"/>
      <c r="K156" s="106"/>
      <c r="L156" s="139"/>
      <c r="O156" s="139"/>
      <c r="Q156" s="139"/>
    </row>
    <row r="157" spans="2:17">
      <c r="B157" s="139"/>
      <c r="D157" s="139"/>
      <c r="E157" s="139"/>
      <c r="G157" s="139"/>
      <c r="J157" s="139"/>
      <c r="K157" s="106"/>
      <c r="L157" s="139"/>
      <c r="O157" s="139"/>
      <c r="Q157" s="139"/>
    </row>
    <row r="158" spans="2:17">
      <c r="B158" s="139"/>
      <c r="D158" s="139"/>
      <c r="E158" s="139"/>
      <c r="G158" s="139"/>
      <c r="J158" s="139"/>
      <c r="K158" s="106"/>
      <c r="L158" s="139"/>
      <c r="O158" s="139"/>
      <c r="Q158" s="139"/>
    </row>
    <row r="159" spans="2:17">
      <c r="B159" s="139"/>
      <c r="D159" s="139"/>
      <c r="E159" s="139"/>
      <c r="G159" s="139"/>
      <c r="J159" s="139"/>
      <c r="K159" s="106"/>
      <c r="L159" s="139"/>
      <c r="O159" s="139"/>
      <c r="Q159" s="139"/>
    </row>
    <row r="160" spans="2:17">
      <c r="B160" s="139"/>
      <c r="D160" s="139"/>
      <c r="E160" s="139"/>
      <c r="G160" s="139"/>
      <c r="J160" s="139"/>
      <c r="K160" s="106"/>
      <c r="L160" s="139"/>
      <c r="O160" s="139"/>
      <c r="Q160" s="139"/>
    </row>
    <row r="161" spans="2:17">
      <c r="B161" s="139"/>
      <c r="D161" s="139"/>
      <c r="E161" s="139"/>
      <c r="G161" s="139"/>
      <c r="J161" s="139"/>
      <c r="K161" s="106"/>
      <c r="L161" s="139"/>
      <c r="O161" s="139"/>
      <c r="Q161" s="139"/>
    </row>
    <row r="162" spans="2:17">
      <c r="B162" s="139"/>
      <c r="D162" s="139"/>
      <c r="E162" s="139"/>
      <c r="G162" s="139"/>
      <c r="J162" s="139"/>
      <c r="K162" s="106"/>
      <c r="L162" s="139"/>
      <c r="O162" s="139"/>
      <c r="Q162" s="139"/>
    </row>
    <row r="163" spans="2:17">
      <c r="B163" s="139"/>
      <c r="D163" s="139"/>
      <c r="E163" s="139"/>
      <c r="G163" s="139"/>
      <c r="J163" s="139"/>
      <c r="K163" s="106"/>
      <c r="L163" s="139"/>
      <c r="O163" s="139"/>
      <c r="Q163" s="139"/>
    </row>
    <row r="164" spans="2:17">
      <c r="B164" s="139"/>
      <c r="D164" s="139"/>
      <c r="E164" s="139"/>
      <c r="G164" s="139"/>
      <c r="J164" s="139"/>
      <c r="K164" s="106"/>
      <c r="L164" s="139"/>
      <c r="O164" s="139"/>
      <c r="Q164" s="139"/>
    </row>
    <row r="165" spans="2:17">
      <c r="B165" s="139"/>
      <c r="D165" s="139"/>
      <c r="E165" s="139"/>
      <c r="G165" s="139"/>
      <c r="J165" s="139"/>
      <c r="K165" s="106"/>
      <c r="L165" s="139"/>
      <c r="O165" s="139"/>
      <c r="Q165" s="139"/>
    </row>
    <row r="166" spans="2:17">
      <c r="B166" s="139"/>
      <c r="D166" s="139"/>
      <c r="E166" s="139"/>
      <c r="G166" s="139"/>
      <c r="J166" s="139"/>
      <c r="K166" s="106"/>
      <c r="L166" s="139"/>
      <c r="O166" s="139"/>
      <c r="Q166" s="139"/>
    </row>
    <row r="167" spans="2:17">
      <c r="B167" s="139"/>
      <c r="D167" s="139"/>
      <c r="E167" s="139"/>
      <c r="G167" s="139"/>
      <c r="J167" s="139"/>
      <c r="K167" s="106"/>
      <c r="L167" s="139"/>
      <c r="O167" s="139"/>
      <c r="Q167" s="139"/>
    </row>
    <row r="168" spans="2:17">
      <c r="B168" s="139"/>
      <c r="D168" s="139"/>
      <c r="E168" s="139"/>
      <c r="G168" s="139"/>
      <c r="J168" s="139"/>
      <c r="K168" s="106"/>
      <c r="L168" s="139"/>
      <c r="O168" s="139"/>
      <c r="Q168" s="139"/>
    </row>
    <row r="169" spans="2:17">
      <c r="B169" s="139"/>
      <c r="D169" s="139"/>
      <c r="E169" s="139"/>
      <c r="G169" s="139"/>
      <c r="J169" s="139"/>
      <c r="K169" s="106"/>
      <c r="L169" s="139"/>
      <c r="O169" s="139"/>
      <c r="Q169" s="139"/>
    </row>
    <row r="170" spans="2:17">
      <c r="B170" s="139"/>
      <c r="D170" s="139"/>
      <c r="E170" s="139"/>
      <c r="G170" s="139"/>
      <c r="J170" s="139"/>
      <c r="K170" s="106"/>
      <c r="L170" s="139"/>
      <c r="O170" s="139"/>
      <c r="Q170" s="139"/>
    </row>
    <row r="171" spans="2:17">
      <c r="B171" s="139"/>
      <c r="D171" s="139"/>
      <c r="E171" s="139"/>
      <c r="G171" s="139"/>
      <c r="J171" s="139"/>
      <c r="K171" s="106"/>
      <c r="L171" s="139"/>
      <c r="O171" s="139"/>
      <c r="Q171" s="139"/>
    </row>
    <row r="172" spans="2:17">
      <c r="B172" s="139"/>
      <c r="D172" s="139"/>
      <c r="E172" s="139"/>
      <c r="G172" s="139"/>
      <c r="J172" s="139"/>
      <c r="K172" s="106"/>
      <c r="L172" s="139"/>
      <c r="O172" s="139"/>
      <c r="Q172" s="139"/>
    </row>
    <row r="173" spans="2:17">
      <c r="B173" s="139"/>
      <c r="D173" s="139"/>
      <c r="E173" s="139"/>
      <c r="G173" s="139"/>
      <c r="J173" s="139"/>
      <c r="K173" s="106"/>
      <c r="L173" s="139"/>
      <c r="O173" s="139"/>
      <c r="Q173" s="139"/>
    </row>
    <row r="174" spans="2:17">
      <c r="B174" s="139"/>
      <c r="D174" s="139"/>
      <c r="E174" s="139"/>
      <c r="G174" s="139"/>
      <c r="J174" s="139"/>
      <c r="K174" s="106"/>
      <c r="L174" s="139"/>
      <c r="O174" s="139"/>
      <c r="Q174" s="139"/>
    </row>
    <row r="175" spans="2:17">
      <c r="B175" s="139"/>
      <c r="D175" s="139"/>
      <c r="E175" s="139"/>
      <c r="G175" s="139"/>
      <c r="J175" s="139"/>
      <c r="K175" s="106"/>
      <c r="L175" s="139"/>
      <c r="O175" s="139"/>
      <c r="Q175" s="139"/>
    </row>
    <row r="176" spans="2:17">
      <c r="B176" s="139"/>
      <c r="D176" s="139"/>
      <c r="E176" s="139"/>
      <c r="G176" s="139"/>
      <c r="J176" s="139"/>
      <c r="K176" s="106"/>
      <c r="L176" s="139"/>
      <c r="O176" s="139"/>
      <c r="Q176" s="139"/>
    </row>
    <row r="177" spans="2:17">
      <c r="B177" s="139"/>
      <c r="D177" s="139"/>
      <c r="E177" s="139"/>
      <c r="G177" s="139"/>
      <c r="J177" s="139"/>
      <c r="K177" s="106"/>
      <c r="L177" s="139"/>
      <c r="O177" s="139"/>
      <c r="Q177" s="139"/>
    </row>
    <row r="178" spans="2:17">
      <c r="B178" s="139"/>
      <c r="D178" s="139"/>
      <c r="E178" s="139"/>
      <c r="G178" s="139"/>
      <c r="J178" s="139"/>
      <c r="K178" s="106"/>
      <c r="L178" s="139"/>
      <c r="O178" s="139"/>
      <c r="Q178" s="139"/>
    </row>
    <row r="179" spans="2:17">
      <c r="B179" s="139"/>
      <c r="D179" s="139"/>
      <c r="E179" s="139"/>
      <c r="G179" s="139"/>
      <c r="J179" s="139"/>
      <c r="K179" s="106"/>
      <c r="L179" s="139"/>
      <c r="O179" s="139"/>
      <c r="Q179" s="139"/>
    </row>
    <row r="180" spans="2:17">
      <c r="B180" s="139"/>
      <c r="D180" s="139"/>
      <c r="E180" s="139"/>
      <c r="G180" s="139"/>
      <c r="J180" s="139"/>
      <c r="K180" s="106"/>
      <c r="L180" s="139"/>
      <c r="O180" s="139"/>
      <c r="Q180" s="139"/>
    </row>
    <row r="181" spans="2:17">
      <c r="B181" s="139"/>
      <c r="D181" s="139"/>
      <c r="E181" s="139"/>
      <c r="G181" s="139"/>
      <c r="J181" s="139"/>
      <c r="K181" s="106"/>
      <c r="L181" s="139"/>
      <c r="O181" s="139"/>
      <c r="Q181" s="139"/>
    </row>
    <row r="182" spans="2:17">
      <c r="B182" s="139"/>
      <c r="D182" s="139"/>
      <c r="E182" s="139"/>
      <c r="G182" s="139"/>
      <c r="J182" s="139"/>
      <c r="K182" s="106"/>
      <c r="L182" s="139"/>
      <c r="O182" s="139"/>
      <c r="Q182" s="139"/>
    </row>
    <row r="183" spans="2:17">
      <c r="B183" s="139"/>
      <c r="D183" s="139"/>
      <c r="E183" s="139"/>
      <c r="G183" s="139"/>
      <c r="J183" s="139"/>
      <c r="K183" s="106"/>
      <c r="L183" s="139"/>
      <c r="O183" s="139"/>
      <c r="Q183" s="139"/>
    </row>
    <row r="184" spans="2:17">
      <c r="B184" s="139"/>
      <c r="D184" s="139"/>
      <c r="E184" s="139"/>
      <c r="G184" s="139"/>
      <c r="J184" s="139"/>
      <c r="K184" s="106"/>
      <c r="L184" s="139"/>
      <c r="O184" s="139"/>
      <c r="Q184" s="139"/>
    </row>
    <row r="185" spans="2:17">
      <c r="B185" s="139"/>
      <c r="D185" s="139"/>
      <c r="E185" s="139"/>
      <c r="G185" s="139"/>
      <c r="J185" s="139"/>
      <c r="K185" s="106"/>
      <c r="L185" s="139"/>
      <c r="O185" s="139"/>
      <c r="Q185" s="139"/>
    </row>
    <row r="186" spans="2:17">
      <c r="B186" s="139"/>
      <c r="D186" s="139"/>
      <c r="E186" s="139"/>
      <c r="G186" s="139"/>
      <c r="J186" s="139"/>
      <c r="K186" s="106"/>
      <c r="L186" s="139"/>
      <c r="O186" s="139"/>
      <c r="Q186" s="139"/>
    </row>
    <row r="187" spans="2:17">
      <c r="B187" s="139"/>
      <c r="D187" s="139"/>
      <c r="E187" s="139"/>
      <c r="G187" s="139"/>
      <c r="J187" s="139"/>
      <c r="K187" s="106"/>
      <c r="L187" s="139"/>
      <c r="O187" s="139"/>
      <c r="Q187" s="139"/>
    </row>
    <row r="188" spans="2:17">
      <c r="B188" s="139"/>
      <c r="D188" s="139"/>
      <c r="E188" s="139"/>
      <c r="G188" s="139"/>
      <c r="J188" s="139"/>
      <c r="K188" s="106"/>
      <c r="L188" s="139"/>
      <c r="O188" s="139"/>
      <c r="Q188" s="139"/>
    </row>
    <row r="189" spans="2:17">
      <c r="B189" s="139"/>
      <c r="D189" s="139"/>
      <c r="E189" s="139"/>
      <c r="G189" s="139"/>
      <c r="J189" s="139"/>
      <c r="K189" s="106"/>
      <c r="L189" s="139"/>
      <c r="O189" s="139"/>
      <c r="Q189" s="139"/>
    </row>
    <row r="190" spans="2:17">
      <c r="B190" s="139"/>
      <c r="D190" s="139"/>
      <c r="E190" s="139"/>
      <c r="G190" s="139"/>
      <c r="J190" s="139"/>
      <c r="K190" s="106"/>
      <c r="L190" s="139"/>
      <c r="O190" s="139"/>
      <c r="Q190" s="139"/>
    </row>
    <row r="191" spans="2:17">
      <c r="B191" s="139"/>
      <c r="D191" s="139"/>
      <c r="E191" s="139"/>
      <c r="G191" s="139"/>
      <c r="J191" s="139"/>
      <c r="K191" s="106"/>
      <c r="L191" s="139"/>
      <c r="O191" s="139"/>
      <c r="Q191" s="139"/>
    </row>
    <row r="192" spans="2:17">
      <c r="B192" s="139"/>
      <c r="D192" s="139"/>
      <c r="E192" s="139"/>
      <c r="G192" s="139"/>
      <c r="J192" s="139"/>
      <c r="K192" s="106"/>
      <c r="L192" s="139"/>
      <c r="O192" s="139"/>
      <c r="Q192" s="139"/>
    </row>
    <row r="193" spans="2:17">
      <c r="B193" s="139"/>
      <c r="D193" s="139"/>
      <c r="E193" s="139"/>
      <c r="G193" s="139"/>
      <c r="J193" s="139"/>
      <c r="K193" s="106"/>
      <c r="L193" s="139"/>
      <c r="O193" s="139"/>
      <c r="Q193" s="139"/>
    </row>
    <row r="194" spans="2:17">
      <c r="B194" s="139"/>
      <c r="D194" s="139"/>
      <c r="E194" s="139"/>
      <c r="G194" s="139"/>
      <c r="J194" s="139"/>
      <c r="K194" s="106"/>
      <c r="L194" s="139"/>
      <c r="O194" s="139"/>
      <c r="Q194" s="139"/>
    </row>
    <row r="195" spans="2:17">
      <c r="B195" s="139"/>
      <c r="D195" s="139"/>
      <c r="E195" s="139"/>
      <c r="G195" s="139"/>
      <c r="J195" s="139"/>
      <c r="K195" s="106"/>
      <c r="L195" s="139"/>
      <c r="O195" s="139"/>
      <c r="Q195" s="139"/>
    </row>
    <row r="196" spans="2:17">
      <c r="B196" s="139"/>
      <c r="D196" s="139"/>
      <c r="E196" s="139"/>
      <c r="G196" s="139"/>
      <c r="J196" s="139"/>
      <c r="K196" s="106"/>
      <c r="L196" s="139"/>
      <c r="O196" s="139"/>
      <c r="Q196" s="139"/>
    </row>
    <row r="197" spans="2:17">
      <c r="B197" s="139"/>
      <c r="D197" s="139"/>
      <c r="E197" s="139"/>
      <c r="G197" s="139"/>
      <c r="J197" s="139"/>
      <c r="K197" s="106"/>
      <c r="L197" s="139"/>
      <c r="O197" s="139"/>
      <c r="Q197" s="139"/>
    </row>
    <row r="198" spans="2:17">
      <c r="B198" s="139"/>
      <c r="D198" s="139"/>
      <c r="E198" s="139"/>
      <c r="G198" s="139"/>
      <c r="J198" s="139"/>
      <c r="K198" s="106"/>
      <c r="L198" s="139"/>
      <c r="O198" s="139"/>
      <c r="Q198" s="139"/>
    </row>
    <row r="199" spans="2:17">
      <c r="B199" s="139"/>
      <c r="D199" s="139"/>
      <c r="E199" s="139"/>
      <c r="G199" s="139"/>
      <c r="J199" s="139"/>
      <c r="K199" s="106"/>
      <c r="L199" s="139"/>
      <c r="O199" s="139"/>
      <c r="Q199" s="139"/>
    </row>
    <row r="200" spans="2:17">
      <c r="B200" s="139"/>
      <c r="D200" s="139"/>
      <c r="E200" s="139"/>
      <c r="G200" s="139"/>
      <c r="J200" s="139"/>
      <c r="K200" s="106"/>
      <c r="L200" s="139"/>
      <c r="O200" s="139"/>
      <c r="Q200" s="139"/>
    </row>
    <row r="201" spans="2:17">
      <c r="B201" s="139"/>
      <c r="D201" s="139"/>
      <c r="E201" s="139"/>
      <c r="G201" s="139"/>
      <c r="J201" s="139"/>
      <c r="K201" s="106"/>
      <c r="L201" s="139"/>
      <c r="O201" s="139"/>
      <c r="Q201" s="139"/>
    </row>
    <row r="202" spans="2:17">
      <c r="B202" s="139"/>
      <c r="D202" s="139"/>
      <c r="E202" s="139"/>
      <c r="G202" s="139"/>
      <c r="J202" s="139"/>
      <c r="K202" s="106"/>
      <c r="L202" s="139"/>
      <c r="O202" s="139"/>
      <c r="Q202" s="139"/>
    </row>
    <row r="203" spans="2:17">
      <c r="B203" s="139"/>
      <c r="D203" s="139"/>
      <c r="E203" s="139"/>
      <c r="G203" s="139"/>
      <c r="J203" s="139"/>
      <c r="K203" s="106"/>
      <c r="L203" s="139"/>
      <c r="O203" s="139"/>
      <c r="Q203" s="139"/>
    </row>
    <row r="204" spans="2:17">
      <c r="B204" s="139"/>
      <c r="D204" s="139"/>
      <c r="E204" s="139"/>
      <c r="G204" s="139"/>
      <c r="J204" s="139"/>
      <c r="K204" s="106"/>
      <c r="L204" s="139"/>
      <c r="O204" s="139"/>
      <c r="Q204" s="139"/>
    </row>
    <row r="205" spans="2:17">
      <c r="B205" s="139"/>
      <c r="D205" s="139"/>
      <c r="E205" s="139"/>
      <c r="G205" s="139"/>
      <c r="J205" s="139"/>
      <c r="K205" s="106"/>
      <c r="L205" s="139"/>
      <c r="O205" s="139"/>
      <c r="Q205" s="139"/>
    </row>
    <row r="206" spans="2:17">
      <c r="B206" s="139"/>
      <c r="D206" s="139"/>
      <c r="E206" s="139"/>
      <c r="G206" s="139"/>
      <c r="J206" s="139"/>
      <c r="K206" s="106"/>
      <c r="L206" s="139"/>
      <c r="O206" s="139"/>
      <c r="Q206" s="139"/>
    </row>
    <row r="207" spans="2:17">
      <c r="B207" s="139"/>
      <c r="D207" s="139"/>
      <c r="E207" s="139"/>
      <c r="G207" s="139"/>
      <c r="J207" s="139"/>
      <c r="K207" s="106"/>
      <c r="L207" s="139"/>
      <c r="O207" s="139"/>
      <c r="Q207" s="139"/>
    </row>
    <row r="208" spans="2:17">
      <c r="B208" s="139"/>
      <c r="D208" s="139"/>
      <c r="E208" s="139"/>
      <c r="G208" s="139"/>
      <c r="J208" s="139"/>
      <c r="K208" s="106"/>
      <c r="L208" s="139"/>
      <c r="O208" s="139"/>
      <c r="Q208" s="139"/>
    </row>
    <row r="209" spans="2:17">
      <c r="B209" s="139"/>
      <c r="D209" s="139"/>
      <c r="E209" s="139"/>
      <c r="G209" s="139"/>
      <c r="J209" s="139"/>
      <c r="K209" s="106"/>
      <c r="L209" s="139"/>
      <c r="O209" s="139"/>
      <c r="Q209" s="139"/>
    </row>
    <row r="210" spans="2:17">
      <c r="B210" s="139"/>
      <c r="D210" s="139"/>
      <c r="E210" s="139"/>
      <c r="G210" s="139"/>
      <c r="J210" s="139"/>
      <c r="K210" s="106"/>
      <c r="L210" s="139"/>
      <c r="O210" s="139"/>
      <c r="Q210" s="139"/>
    </row>
    <row r="211" spans="2:17">
      <c r="B211" s="139"/>
      <c r="D211" s="139"/>
      <c r="E211" s="139"/>
      <c r="G211" s="139"/>
      <c r="J211" s="139"/>
      <c r="K211" s="106"/>
      <c r="L211" s="139"/>
      <c r="O211" s="139"/>
      <c r="Q211" s="139"/>
    </row>
    <row r="212" spans="2:17">
      <c r="B212" s="139"/>
      <c r="D212" s="139"/>
      <c r="E212" s="139"/>
      <c r="G212" s="139"/>
      <c r="J212" s="139"/>
      <c r="K212" s="106"/>
      <c r="L212" s="139"/>
      <c r="O212" s="139"/>
      <c r="Q212" s="139"/>
    </row>
    <row r="213" spans="2:17">
      <c r="B213" s="139"/>
      <c r="D213" s="139"/>
      <c r="E213" s="139"/>
      <c r="G213" s="139"/>
      <c r="J213" s="139"/>
      <c r="K213" s="106"/>
      <c r="L213" s="139"/>
      <c r="O213" s="139"/>
      <c r="Q213" s="139"/>
    </row>
    <row r="214" spans="2:17">
      <c r="B214" s="139"/>
      <c r="D214" s="139"/>
      <c r="E214" s="139"/>
      <c r="G214" s="139"/>
      <c r="J214" s="139"/>
      <c r="K214" s="106"/>
      <c r="L214" s="139"/>
      <c r="O214" s="139"/>
      <c r="Q214" s="139"/>
    </row>
    <row r="215" spans="2:17">
      <c r="B215" s="139"/>
      <c r="D215" s="139"/>
      <c r="E215" s="139"/>
      <c r="G215" s="139"/>
      <c r="J215" s="139"/>
      <c r="K215" s="106"/>
      <c r="L215" s="139"/>
      <c r="O215" s="139"/>
      <c r="Q215" s="139"/>
    </row>
    <row r="216" spans="2:17">
      <c r="B216" s="139"/>
      <c r="D216" s="139"/>
      <c r="E216" s="139"/>
      <c r="G216" s="139"/>
      <c r="J216" s="139"/>
      <c r="K216" s="106"/>
      <c r="L216" s="139"/>
      <c r="O216" s="139"/>
      <c r="Q216" s="139"/>
    </row>
    <row r="217" spans="2:17">
      <c r="B217" s="139"/>
      <c r="D217" s="139"/>
      <c r="E217" s="139"/>
      <c r="G217" s="139"/>
      <c r="J217" s="139"/>
      <c r="K217" s="106"/>
      <c r="L217" s="139"/>
      <c r="O217" s="139"/>
      <c r="Q217" s="139"/>
    </row>
    <row r="218" spans="2:17">
      <c r="B218" s="139"/>
      <c r="D218" s="139"/>
      <c r="E218" s="139"/>
      <c r="G218" s="139"/>
      <c r="J218" s="139"/>
      <c r="K218" s="106"/>
      <c r="L218" s="139"/>
      <c r="O218" s="139"/>
      <c r="Q218" s="139"/>
    </row>
    <row r="219" spans="2:17">
      <c r="B219" s="139"/>
      <c r="D219" s="139"/>
      <c r="E219" s="139"/>
      <c r="G219" s="139"/>
      <c r="J219" s="139"/>
      <c r="K219" s="106"/>
      <c r="L219" s="139"/>
      <c r="O219" s="139"/>
      <c r="Q219" s="139"/>
    </row>
    <row r="220" spans="2:17">
      <c r="B220" s="139"/>
      <c r="D220" s="139"/>
      <c r="E220" s="139"/>
      <c r="G220" s="139"/>
      <c r="J220" s="139"/>
      <c r="K220" s="106"/>
      <c r="L220" s="139"/>
      <c r="O220" s="139"/>
      <c r="Q220" s="139"/>
    </row>
    <row r="221" spans="2:17">
      <c r="B221" s="139"/>
      <c r="D221" s="139"/>
      <c r="E221" s="139"/>
      <c r="G221" s="139"/>
      <c r="J221" s="139"/>
      <c r="K221" s="106"/>
      <c r="L221" s="139"/>
      <c r="O221" s="139"/>
      <c r="Q221" s="139"/>
    </row>
    <row r="222" spans="2:17">
      <c r="B222" s="139"/>
      <c r="D222" s="139"/>
      <c r="E222" s="139"/>
      <c r="G222" s="139"/>
      <c r="J222" s="139"/>
      <c r="K222" s="106"/>
      <c r="L222" s="139"/>
      <c r="O222" s="139"/>
      <c r="Q222" s="139"/>
    </row>
    <row r="223" spans="2:17">
      <c r="B223" s="139"/>
      <c r="D223" s="139"/>
      <c r="E223" s="139"/>
      <c r="G223" s="139"/>
      <c r="J223" s="139"/>
      <c r="K223" s="106"/>
      <c r="L223" s="139"/>
      <c r="O223" s="139"/>
      <c r="Q223" s="139"/>
    </row>
    <row r="224" spans="2:17">
      <c r="B224" s="139"/>
      <c r="D224" s="139"/>
      <c r="E224" s="139"/>
      <c r="G224" s="139"/>
      <c r="J224" s="139"/>
      <c r="K224" s="106"/>
      <c r="L224" s="139"/>
      <c r="O224" s="139"/>
      <c r="Q224" s="139"/>
    </row>
    <row r="225" spans="2:17">
      <c r="B225" s="139"/>
      <c r="D225" s="139"/>
      <c r="E225" s="139"/>
      <c r="G225" s="139"/>
      <c r="J225" s="139"/>
      <c r="K225" s="106"/>
      <c r="L225" s="139"/>
      <c r="O225" s="139"/>
      <c r="Q225" s="139"/>
    </row>
    <row r="226" spans="2:17">
      <c r="B226" s="139"/>
      <c r="D226" s="139"/>
      <c r="E226" s="139"/>
      <c r="G226" s="139"/>
      <c r="J226" s="139"/>
      <c r="K226" s="106"/>
      <c r="L226" s="139"/>
      <c r="O226" s="139"/>
      <c r="Q226" s="139"/>
    </row>
    <row r="227" spans="2:17">
      <c r="B227" s="139"/>
      <c r="D227" s="139"/>
      <c r="E227" s="139"/>
      <c r="G227" s="139"/>
      <c r="J227" s="139"/>
      <c r="K227" s="106"/>
      <c r="L227" s="139"/>
      <c r="O227" s="139"/>
      <c r="Q227" s="139"/>
    </row>
    <row r="228" spans="2:17">
      <c r="B228" s="139"/>
      <c r="D228" s="139"/>
      <c r="E228" s="139"/>
      <c r="G228" s="139"/>
      <c r="J228" s="139"/>
      <c r="K228" s="106"/>
      <c r="L228" s="139"/>
      <c r="O228" s="139"/>
      <c r="Q228" s="139"/>
    </row>
    <row r="229" spans="2:17">
      <c r="B229" s="139"/>
      <c r="D229" s="139"/>
      <c r="E229" s="139"/>
      <c r="G229" s="139"/>
      <c r="J229" s="139"/>
      <c r="K229" s="106"/>
      <c r="L229" s="139"/>
      <c r="O229" s="139"/>
      <c r="Q229" s="139"/>
    </row>
    <row r="230" spans="2:17">
      <c r="B230" s="139"/>
      <c r="D230" s="139"/>
      <c r="E230" s="139"/>
      <c r="G230" s="139"/>
      <c r="J230" s="139"/>
      <c r="K230" s="106"/>
      <c r="L230" s="139"/>
      <c r="O230" s="139"/>
      <c r="Q230" s="139"/>
    </row>
    <row r="231" spans="2:17">
      <c r="B231" s="139"/>
      <c r="D231" s="139"/>
      <c r="E231" s="139"/>
      <c r="G231" s="139"/>
      <c r="J231" s="139"/>
      <c r="K231" s="106"/>
      <c r="L231" s="139"/>
      <c r="O231" s="139"/>
      <c r="Q231" s="139"/>
    </row>
    <row r="232" spans="2:17">
      <c r="B232" s="139"/>
      <c r="D232" s="139"/>
      <c r="E232" s="139"/>
      <c r="G232" s="139"/>
      <c r="J232" s="139"/>
      <c r="K232" s="106"/>
      <c r="L232" s="139"/>
      <c r="O232" s="139"/>
      <c r="Q232" s="139"/>
    </row>
    <row r="233" spans="2:17">
      <c r="B233" s="139"/>
      <c r="D233" s="139"/>
      <c r="E233" s="139"/>
      <c r="G233" s="139"/>
      <c r="J233" s="139"/>
      <c r="K233" s="106"/>
      <c r="L233" s="139"/>
      <c r="O233" s="139"/>
      <c r="Q233" s="139"/>
    </row>
    <row r="234" spans="2:17">
      <c r="B234" s="139"/>
      <c r="D234" s="139"/>
      <c r="E234" s="139"/>
      <c r="G234" s="139"/>
      <c r="J234" s="139"/>
      <c r="K234" s="106"/>
      <c r="L234" s="139"/>
      <c r="O234" s="139"/>
      <c r="Q234" s="139"/>
    </row>
    <row r="235" spans="2:17">
      <c r="B235" s="139"/>
      <c r="D235" s="139"/>
      <c r="E235" s="139"/>
      <c r="G235" s="139"/>
      <c r="J235" s="139"/>
      <c r="K235" s="106"/>
      <c r="L235" s="139"/>
      <c r="O235" s="139"/>
      <c r="Q235" s="139"/>
    </row>
    <row r="236" spans="2:17">
      <c r="B236" s="139"/>
      <c r="D236" s="139"/>
      <c r="E236" s="139"/>
      <c r="G236" s="139"/>
      <c r="J236" s="139"/>
      <c r="K236" s="106"/>
      <c r="L236" s="139"/>
      <c r="O236" s="139"/>
      <c r="Q236" s="139"/>
    </row>
    <row r="237" spans="2:17">
      <c r="B237" s="139"/>
      <c r="D237" s="139"/>
      <c r="E237" s="139"/>
      <c r="G237" s="139"/>
      <c r="J237" s="139"/>
      <c r="K237" s="106"/>
      <c r="L237" s="139"/>
      <c r="O237" s="139"/>
      <c r="Q237" s="139"/>
    </row>
    <row r="238" spans="2:17">
      <c r="B238" s="139"/>
      <c r="D238" s="139"/>
      <c r="E238" s="139"/>
      <c r="G238" s="139"/>
      <c r="J238" s="139"/>
      <c r="K238" s="106"/>
      <c r="L238" s="139"/>
      <c r="O238" s="139"/>
      <c r="Q238" s="139"/>
    </row>
    <row r="239" spans="2:17">
      <c r="B239" s="139"/>
      <c r="D239" s="139"/>
      <c r="E239" s="139"/>
      <c r="G239" s="139"/>
      <c r="J239" s="139"/>
      <c r="K239" s="106"/>
      <c r="L239" s="139"/>
      <c r="O239" s="139"/>
      <c r="Q239" s="139"/>
    </row>
    <row r="240" spans="2:17">
      <c r="B240" s="139"/>
      <c r="D240" s="139"/>
      <c r="E240" s="139"/>
      <c r="G240" s="139"/>
      <c r="J240" s="139"/>
      <c r="K240" s="106"/>
      <c r="L240" s="139"/>
      <c r="O240" s="139"/>
      <c r="Q240" s="139"/>
    </row>
    <row r="241" spans="2:17">
      <c r="B241" s="139"/>
      <c r="D241" s="139"/>
      <c r="E241" s="139"/>
      <c r="G241" s="139"/>
      <c r="J241" s="139"/>
      <c r="K241" s="106"/>
      <c r="L241" s="139"/>
      <c r="O241" s="139"/>
      <c r="Q241" s="139"/>
    </row>
    <row r="242" spans="2:17">
      <c r="B242" s="139"/>
      <c r="D242" s="139"/>
      <c r="E242" s="139"/>
      <c r="G242" s="139"/>
      <c r="J242" s="139"/>
      <c r="K242" s="106"/>
      <c r="L242" s="139"/>
      <c r="O242" s="139"/>
      <c r="Q242" s="139"/>
    </row>
    <row r="243" spans="2:17">
      <c r="B243" s="139"/>
      <c r="D243" s="139"/>
      <c r="E243" s="139"/>
      <c r="G243" s="139"/>
      <c r="J243" s="139"/>
      <c r="K243" s="106"/>
      <c r="L243" s="139"/>
      <c r="O243" s="139"/>
      <c r="Q243" s="139"/>
    </row>
    <row r="244" spans="2:17">
      <c r="B244" s="139"/>
      <c r="D244" s="139"/>
      <c r="E244" s="139"/>
      <c r="G244" s="139"/>
      <c r="J244" s="139"/>
      <c r="K244" s="106"/>
      <c r="L244" s="139"/>
      <c r="O244" s="139"/>
      <c r="Q244" s="139"/>
    </row>
    <row r="245" spans="2:17">
      <c r="B245" s="139"/>
      <c r="D245" s="139"/>
      <c r="E245" s="139"/>
      <c r="G245" s="139"/>
      <c r="J245" s="139"/>
      <c r="K245" s="106"/>
      <c r="L245" s="139"/>
      <c r="O245" s="139"/>
      <c r="Q245" s="139"/>
    </row>
    <row r="246" spans="2:17">
      <c r="B246" s="139"/>
      <c r="D246" s="139"/>
      <c r="E246" s="139"/>
      <c r="G246" s="139"/>
      <c r="J246" s="139"/>
      <c r="K246" s="106"/>
      <c r="L246" s="139"/>
      <c r="O246" s="139"/>
      <c r="Q246" s="139"/>
    </row>
    <row r="247" spans="2:17">
      <c r="B247" s="139"/>
      <c r="D247" s="139"/>
      <c r="E247" s="139"/>
      <c r="G247" s="139"/>
      <c r="J247" s="139"/>
      <c r="K247" s="106"/>
      <c r="L247" s="139"/>
      <c r="O247" s="139"/>
      <c r="Q247" s="139"/>
    </row>
    <row r="248" spans="2:17">
      <c r="B248" s="139"/>
      <c r="D248" s="139"/>
      <c r="E248" s="139"/>
      <c r="G248" s="139"/>
      <c r="J248" s="139"/>
      <c r="K248" s="106"/>
      <c r="L248" s="139"/>
      <c r="O248" s="139"/>
      <c r="Q248" s="139"/>
    </row>
    <row r="249" spans="2:17">
      <c r="B249" s="139"/>
      <c r="D249" s="139"/>
      <c r="E249" s="139"/>
      <c r="G249" s="139"/>
      <c r="J249" s="139"/>
      <c r="K249" s="106"/>
      <c r="L249" s="139"/>
      <c r="O249" s="139"/>
      <c r="Q249" s="139"/>
    </row>
    <row r="250" spans="2:17">
      <c r="B250" s="139"/>
      <c r="D250" s="139"/>
      <c r="E250" s="139"/>
      <c r="G250" s="139"/>
      <c r="J250" s="139"/>
      <c r="K250" s="106"/>
      <c r="L250" s="139"/>
      <c r="O250" s="139"/>
      <c r="Q250" s="139"/>
    </row>
    <row r="251" spans="2:17">
      <c r="B251" s="139"/>
      <c r="D251" s="139"/>
      <c r="E251" s="139"/>
      <c r="G251" s="139"/>
      <c r="J251" s="139"/>
      <c r="K251" s="106"/>
      <c r="L251" s="139"/>
      <c r="O251" s="139"/>
      <c r="Q251" s="139"/>
    </row>
    <row r="252" spans="2:17">
      <c r="B252" s="139"/>
      <c r="D252" s="139"/>
      <c r="E252" s="139"/>
      <c r="G252" s="139"/>
      <c r="J252" s="139"/>
      <c r="K252" s="106"/>
      <c r="L252" s="139"/>
      <c r="O252" s="139"/>
      <c r="Q252" s="139"/>
    </row>
    <row r="253" spans="2:17">
      <c r="B253" s="139"/>
      <c r="D253" s="139"/>
      <c r="E253" s="139"/>
      <c r="G253" s="139"/>
      <c r="J253" s="139"/>
      <c r="K253" s="106"/>
      <c r="L253" s="139"/>
      <c r="O253" s="139"/>
      <c r="Q253" s="139"/>
    </row>
    <row r="254" spans="2:17">
      <c r="B254" s="139"/>
      <c r="D254" s="139"/>
      <c r="E254" s="139"/>
      <c r="G254" s="139"/>
      <c r="J254" s="139"/>
      <c r="K254" s="106"/>
      <c r="L254" s="139"/>
      <c r="O254" s="139"/>
      <c r="Q254" s="139"/>
    </row>
    <row r="255" spans="2:17">
      <c r="B255" s="139"/>
      <c r="D255" s="139"/>
      <c r="E255" s="139"/>
      <c r="G255" s="139"/>
      <c r="J255" s="139"/>
      <c r="K255" s="106"/>
      <c r="L255" s="139"/>
      <c r="O255" s="139"/>
      <c r="Q255" s="139"/>
    </row>
    <row r="256" spans="2:17">
      <c r="B256" s="139"/>
      <c r="D256" s="139"/>
      <c r="E256" s="139"/>
      <c r="G256" s="139"/>
      <c r="J256" s="139"/>
      <c r="K256" s="106"/>
      <c r="L256" s="139"/>
      <c r="O256" s="139"/>
      <c r="Q256" s="139"/>
    </row>
    <row r="257" spans="2:17">
      <c r="B257" s="139"/>
      <c r="D257" s="139"/>
      <c r="E257" s="139"/>
      <c r="G257" s="139"/>
      <c r="J257" s="139"/>
      <c r="K257" s="106"/>
      <c r="L257" s="139"/>
      <c r="O257" s="139"/>
      <c r="Q257" s="139"/>
    </row>
    <row r="258" spans="2:17">
      <c r="B258" s="139"/>
      <c r="D258" s="139"/>
      <c r="E258" s="139"/>
      <c r="G258" s="139"/>
      <c r="J258" s="139"/>
      <c r="K258" s="106"/>
      <c r="L258" s="139"/>
      <c r="O258" s="139"/>
      <c r="Q258" s="139"/>
    </row>
    <row r="259" spans="2:17">
      <c r="B259" s="139"/>
      <c r="D259" s="139"/>
      <c r="E259" s="139"/>
      <c r="G259" s="139"/>
      <c r="J259" s="139"/>
      <c r="K259" s="106"/>
      <c r="L259" s="139"/>
      <c r="O259" s="139"/>
      <c r="Q259" s="139"/>
    </row>
    <row r="260" spans="2:17">
      <c r="B260" s="139"/>
      <c r="D260" s="139"/>
      <c r="E260" s="139"/>
      <c r="G260" s="139"/>
      <c r="J260" s="139"/>
      <c r="K260" s="106"/>
      <c r="L260" s="139"/>
      <c r="O260" s="139"/>
      <c r="Q260" s="139"/>
    </row>
    <row r="261" spans="2:17">
      <c r="B261" s="139"/>
      <c r="D261" s="139"/>
      <c r="E261" s="139"/>
      <c r="G261" s="139"/>
      <c r="J261" s="139"/>
      <c r="K261" s="106"/>
      <c r="L261" s="139"/>
      <c r="O261" s="139"/>
      <c r="Q261" s="139"/>
    </row>
    <row r="262" spans="2:17">
      <c r="B262" s="139"/>
      <c r="D262" s="139"/>
      <c r="E262" s="139"/>
      <c r="G262" s="139"/>
      <c r="J262" s="139"/>
      <c r="K262" s="106"/>
      <c r="L262" s="139"/>
      <c r="O262" s="139"/>
      <c r="Q262" s="139"/>
    </row>
    <row r="263" spans="2:17">
      <c r="B263" s="139"/>
      <c r="D263" s="139"/>
      <c r="E263" s="139"/>
      <c r="G263" s="139"/>
      <c r="J263" s="139"/>
      <c r="K263" s="106"/>
      <c r="L263" s="139"/>
      <c r="O263" s="139"/>
      <c r="Q263" s="139"/>
    </row>
    <row r="264" spans="2:17">
      <c r="B264" s="139"/>
      <c r="D264" s="139"/>
      <c r="E264" s="139"/>
      <c r="G264" s="139"/>
      <c r="J264" s="139"/>
      <c r="K264" s="106"/>
      <c r="L264" s="139"/>
      <c r="O264" s="139"/>
      <c r="Q264" s="139"/>
    </row>
    <row r="265" spans="2:17">
      <c r="B265" s="139"/>
      <c r="D265" s="139"/>
      <c r="E265" s="139"/>
      <c r="G265" s="139"/>
      <c r="J265" s="139"/>
      <c r="K265" s="106"/>
      <c r="L265" s="139"/>
      <c r="O265" s="139"/>
      <c r="Q265" s="139"/>
    </row>
    <row r="266" spans="2:17">
      <c r="B266" s="139"/>
      <c r="D266" s="139"/>
      <c r="E266" s="139"/>
      <c r="G266" s="139"/>
      <c r="J266" s="139"/>
      <c r="K266" s="106"/>
      <c r="L266" s="139"/>
      <c r="O266" s="139"/>
      <c r="Q266" s="139"/>
    </row>
    <row r="267" spans="2:17">
      <c r="B267" s="139"/>
      <c r="D267" s="139"/>
      <c r="E267" s="139"/>
      <c r="G267" s="139"/>
      <c r="J267" s="139"/>
      <c r="K267" s="106"/>
      <c r="L267" s="139"/>
      <c r="O267" s="139"/>
      <c r="Q267" s="139"/>
    </row>
    <row r="268" spans="2:17">
      <c r="B268" s="139"/>
      <c r="D268" s="139"/>
      <c r="E268" s="139"/>
      <c r="G268" s="139"/>
      <c r="J268" s="139"/>
      <c r="K268" s="106"/>
      <c r="L268" s="139"/>
      <c r="O268" s="139"/>
      <c r="Q268" s="139"/>
    </row>
    <row r="269" spans="2:17">
      <c r="B269" s="139"/>
      <c r="D269" s="139"/>
      <c r="E269" s="139"/>
      <c r="G269" s="139"/>
      <c r="J269" s="139"/>
      <c r="K269" s="106"/>
      <c r="L269" s="139"/>
      <c r="O269" s="139"/>
      <c r="Q269" s="139"/>
    </row>
    <row r="270" spans="2:17">
      <c r="B270" s="139"/>
      <c r="D270" s="139"/>
      <c r="E270" s="139"/>
      <c r="G270" s="139"/>
      <c r="J270" s="139"/>
      <c r="K270" s="106"/>
      <c r="L270" s="139"/>
      <c r="O270" s="139"/>
      <c r="Q270" s="139"/>
    </row>
    <row r="271" spans="2:17">
      <c r="B271" s="139"/>
      <c r="D271" s="139"/>
      <c r="E271" s="139"/>
      <c r="G271" s="139"/>
      <c r="J271" s="139"/>
      <c r="K271" s="106"/>
      <c r="L271" s="139"/>
      <c r="O271" s="139"/>
      <c r="Q271" s="139"/>
    </row>
    <row r="272" spans="2:17">
      <c r="B272" s="139"/>
      <c r="D272" s="139"/>
      <c r="E272" s="139"/>
      <c r="G272" s="139"/>
      <c r="J272" s="139"/>
      <c r="K272" s="106"/>
      <c r="L272" s="139"/>
      <c r="O272" s="139"/>
      <c r="Q272" s="139"/>
    </row>
    <row r="273" spans="2:17">
      <c r="B273" s="139"/>
      <c r="D273" s="139"/>
      <c r="E273" s="139"/>
      <c r="G273" s="139"/>
      <c r="J273" s="139"/>
      <c r="K273" s="106"/>
      <c r="L273" s="139"/>
      <c r="O273" s="139"/>
      <c r="Q273" s="139"/>
    </row>
    <row r="274" spans="2:17">
      <c r="B274" s="139"/>
      <c r="D274" s="139"/>
      <c r="E274" s="139"/>
      <c r="G274" s="139"/>
      <c r="J274" s="139"/>
      <c r="K274" s="106"/>
      <c r="L274" s="139"/>
      <c r="O274" s="139"/>
      <c r="Q274" s="139"/>
    </row>
    <row r="275" spans="2:17">
      <c r="B275" s="139"/>
      <c r="D275" s="139"/>
      <c r="E275" s="139"/>
      <c r="G275" s="139"/>
      <c r="J275" s="139"/>
      <c r="K275" s="106"/>
      <c r="L275" s="139"/>
      <c r="O275" s="139"/>
      <c r="Q275" s="139"/>
    </row>
    <row r="276" spans="2:17">
      <c r="B276" s="139"/>
      <c r="D276" s="139"/>
      <c r="E276" s="139"/>
      <c r="G276" s="139"/>
      <c r="J276" s="139"/>
      <c r="K276" s="106"/>
      <c r="L276" s="139"/>
      <c r="O276" s="139"/>
      <c r="Q276" s="139"/>
    </row>
    <row r="277" spans="2:17">
      <c r="B277" s="139"/>
      <c r="D277" s="139"/>
      <c r="E277" s="139"/>
      <c r="G277" s="139"/>
      <c r="J277" s="139"/>
      <c r="K277" s="106"/>
      <c r="L277" s="139"/>
      <c r="O277" s="139"/>
      <c r="Q277" s="139"/>
    </row>
    <row r="278" spans="2:17">
      <c r="B278" s="139"/>
      <c r="D278" s="139"/>
      <c r="E278" s="139"/>
      <c r="G278" s="139"/>
      <c r="J278" s="139"/>
      <c r="K278" s="106"/>
      <c r="L278" s="139"/>
      <c r="O278" s="139"/>
      <c r="Q278" s="139"/>
    </row>
    <row r="279" spans="2:17">
      <c r="B279" s="139"/>
      <c r="D279" s="139"/>
      <c r="E279" s="139"/>
      <c r="G279" s="139"/>
      <c r="J279" s="139"/>
      <c r="K279" s="106"/>
      <c r="L279" s="139"/>
      <c r="O279" s="139"/>
      <c r="Q279" s="139"/>
    </row>
    <row r="280" spans="2:17">
      <c r="B280" s="139"/>
      <c r="D280" s="139"/>
      <c r="E280" s="139"/>
      <c r="G280" s="139"/>
      <c r="J280" s="139"/>
      <c r="K280" s="106"/>
      <c r="L280" s="139"/>
      <c r="O280" s="139"/>
      <c r="Q280" s="139"/>
    </row>
    <row r="281" spans="2:17">
      <c r="B281" s="139"/>
      <c r="D281" s="139"/>
      <c r="E281" s="139"/>
      <c r="G281" s="139"/>
      <c r="J281" s="139"/>
      <c r="K281" s="106"/>
      <c r="L281" s="139"/>
      <c r="O281" s="139"/>
      <c r="Q281" s="139"/>
    </row>
    <row r="282" spans="2:17">
      <c r="B282" s="139"/>
      <c r="D282" s="139"/>
      <c r="E282" s="139"/>
      <c r="G282" s="139"/>
      <c r="J282" s="139"/>
      <c r="K282" s="106"/>
      <c r="L282" s="139"/>
      <c r="O282" s="139"/>
      <c r="Q282" s="139"/>
    </row>
    <row r="283" spans="2:17">
      <c r="B283" s="139"/>
      <c r="D283" s="139"/>
      <c r="E283" s="139"/>
      <c r="G283" s="139"/>
      <c r="J283" s="139"/>
      <c r="K283" s="106"/>
      <c r="L283" s="139"/>
      <c r="O283" s="139"/>
      <c r="Q283" s="139"/>
    </row>
    <row r="284" spans="2:17">
      <c r="B284" s="139"/>
      <c r="D284" s="139"/>
      <c r="E284" s="139"/>
      <c r="G284" s="139"/>
      <c r="J284" s="139"/>
      <c r="K284" s="106"/>
      <c r="L284" s="139"/>
      <c r="O284" s="139"/>
      <c r="Q284" s="139"/>
    </row>
    <row r="285" spans="2:17">
      <c r="B285" s="139"/>
      <c r="D285" s="139"/>
      <c r="E285" s="139"/>
      <c r="G285" s="139"/>
      <c r="J285" s="139"/>
      <c r="K285" s="106"/>
      <c r="L285" s="139"/>
      <c r="O285" s="139"/>
      <c r="Q285" s="139"/>
    </row>
    <row r="286" spans="2:17">
      <c r="B286" s="139"/>
      <c r="D286" s="139"/>
      <c r="E286" s="139"/>
      <c r="G286" s="139"/>
      <c r="J286" s="139"/>
      <c r="K286" s="106"/>
      <c r="L286" s="139"/>
      <c r="O286" s="139"/>
      <c r="Q286" s="139"/>
    </row>
    <row r="287" spans="2:17">
      <c r="B287" s="139"/>
      <c r="D287" s="139"/>
      <c r="E287" s="139"/>
      <c r="G287" s="139"/>
      <c r="J287" s="139"/>
      <c r="K287" s="106"/>
      <c r="L287" s="139"/>
      <c r="O287" s="139"/>
      <c r="Q287" s="139"/>
    </row>
    <row r="288" spans="2:17">
      <c r="B288" s="139"/>
      <c r="D288" s="139"/>
      <c r="E288" s="139"/>
      <c r="G288" s="139"/>
      <c r="J288" s="139"/>
      <c r="K288" s="106"/>
      <c r="L288" s="139"/>
      <c r="O288" s="139"/>
      <c r="Q288" s="139"/>
    </row>
    <row r="289" spans="2:17">
      <c r="B289" s="139"/>
      <c r="D289" s="139"/>
      <c r="E289" s="139"/>
      <c r="G289" s="139"/>
      <c r="J289" s="139"/>
      <c r="K289" s="106"/>
      <c r="L289" s="139"/>
      <c r="O289" s="139"/>
      <c r="Q289" s="139"/>
    </row>
    <row r="290" spans="2:17">
      <c r="B290" s="139"/>
      <c r="D290" s="139"/>
      <c r="E290" s="139"/>
      <c r="G290" s="139"/>
      <c r="J290" s="139"/>
      <c r="K290" s="106"/>
      <c r="L290" s="139"/>
      <c r="O290" s="139"/>
      <c r="Q290" s="139"/>
    </row>
    <row r="291" spans="2:17">
      <c r="B291" s="139"/>
      <c r="D291" s="139"/>
      <c r="E291" s="139"/>
      <c r="G291" s="139"/>
      <c r="J291" s="139"/>
      <c r="K291" s="106"/>
      <c r="L291" s="139"/>
      <c r="O291" s="139"/>
      <c r="Q291" s="139"/>
    </row>
    <row r="292" spans="2:17">
      <c r="B292" s="139"/>
      <c r="D292" s="139"/>
      <c r="E292" s="139"/>
      <c r="G292" s="139"/>
      <c r="J292" s="139"/>
      <c r="K292" s="106"/>
      <c r="L292" s="139"/>
      <c r="O292" s="139"/>
      <c r="Q292" s="139"/>
    </row>
    <row r="293" spans="2:17">
      <c r="B293" s="139"/>
      <c r="D293" s="139"/>
      <c r="E293" s="139"/>
      <c r="G293" s="139"/>
      <c r="J293" s="139"/>
      <c r="K293" s="106"/>
      <c r="L293" s="139"/>
      <c r="O293" s="139"/>
      <c r="Q293" s="139"/>
    </row>
    <row r="294" spans="2:17">
      <c r="B294" s="139"/>
      <c r="D294" s="139"/>
      <c r="E294" s="139"/>
      <c r="G294" s="139"/>
      <c r="J294" s="139"/>
      <c r="K294" s="106"/>
      <c r="L294" s="139"/>
      <c r="O294" s="139"/>
      <c r="Q294" s="139"/>
    </row>
    <row r="295" spans="2:17">
      <c r="B295" s="139"/>
      <c r="D295" s="139"/>
      <c r="E295" s="139"/>
      <c r="G295" s="139"/>
      <c r="J295" s="139"/>
      <c r="K295" s="106"/>
      <c r="L295" s="139"/>
      <c r="O295" s="139"/>
      <c r="Q295" s="139"/>
    </row>
    <row r="296" spans="2:17">
      <c r="B296" s="139"/>
      <c r="D296" s="139"/>
      <c r="E296" s="139"/>
      <c r="G296" s="139"/>
      <c r="J296" s="139"/>
      <c r="K296" s="106"/>
      <c r="L296" s="139"/>
      <c r="O296" s="139"/>
      <c r="Q296" s="139"/>
    </row>
    <row r="297" spans="2:17">
      <c r="B297" s="139"/>
      <c r="D297" s="139"/>
      <c r="E297" s="139"/>
      <c r="G297" s="139"/>
      <c r="J297" s="139"/>
      <c r="K297" s="106"/>
      <c r="L297" s="139"/>
      <c r="O297" s="139"/>
      <c r="Q297" s="139"/>
    </row>
    <row r="298" spans="2:17">
      <c r="B298" s="139"/>
      <c r="D298" s="139"/>
      <c r="E298" s="139"/>
      <c r="G298" s="139"/>
      <c r="J298" s="139"/>
      <c r="K298" s="106"/>
      <c r="L298" s="139"/>
      <c r="O298" s="139"/>
      <c r="Q298" s="139"/>
    </row>
    <row r="299" spans="2:17">
      <c r="B299" s="139"/>
      <c r="D299" s="139"/>
      <c r="E299" s="139"/>
      <c r="G299" s="139"/>
      <c r="J299" s="139"/>
      <c r="K299" s="106"/>
      <c r="L299" s="139"/>
      <c r="O299" s="139"/>
      <c r="Q299" s="139"/>
    </row>
    <row r="300" spans="2:17">
      <c r="B300" s="139"/>
      <c r="D300" s="139"/>
      <c r="E300" s="139"/>
      <c r="G300" s="139"/>
      <c r="J300" s="139"/>
      <c r="K300" s="106"/>
      <c r="L300" s="139"/>
      <c r="O300" s="139"/>
      <c r="Q300" s="139"/>
    </row>
    <row r="301" spans="2:17">
      <c r="B301" s="139"/>
      <c r="D301" s="139"/>
      <c r="E301" s="139"/>
      <c r="G301" s="139"/>
      <c r="J301" s="139"/>
      <c r="K301" s="106"/>
      <c r="L301" s="139"/>
      <c r="O301" s="139"/>
      <c r="Q301" s="139"/>
    </row>
    <row r="302" spans="2:17">
      <c r="B302" s="139"/>
      <c r="D302" s="139"/>
      <c r="E302" s="139"/>
      <c r="G302" s="139"/>
      <c r="J302" s="139"/>
      <c r="K302" s="106"/>
      <c r="L302" s="139"/>
      <c r="O302" s="139"/>
      <c r="Q302" s="139"/>
    </row>
    <row r="303" spans="2:17">
      <c r="B303" s="139"/>
      <c r="D303" s="139"/>
      <c r="E303" s="139"/>
      <c r="G303" s="139"/>
      <c r="J303" s="139"/>
      <c r="K303" s="106"/>
      <c r="L303" s="139"/>
      <c r="O303" s="139"/>
      <c r="Q303" s="139"/>
    </row>
    <row r="304" spans="2:17">
      <c r="B304" s="139"/>
      <c r="D304" s="139"/>
      <c r="E304" s="139"/>
      <c r="G304" s="139"/>
      <c r="J304" s="139"/>
      <c r="K304" s="106"/>
      <c r="L304" s="139"/>
      <c r="O304" s="139"/>
      <c r="Q304" s="139"/>
    </row>
    <row r="305" spans="2:17">
      <c r="B305" s="139"/>
      <c r="D305" s="139"/>
      <c r="E305" s="139"/>
      <c r="G305" s="139"/>
      <c r="J305" s="139"/>
      <c r="K305" s="106"/>
      <c r="L305" s="139"/>
      <c r="O305" s="139"/>
      <c r="Q305" s="139"/>
    </row>
    <row r="306" spans="2:17">
      <c r="B306" s="139"/>
      <c r="D306" s="139"/>
      <c r="E306" s="139"/>
      <c r="G306" s="139"/>
      <c r="J306" s="139"/>
      <c r="K306" s="106"/>
      <c r="L306" s="139"/>
      <c r="O306" s="139"/>
      <c r="Q306" s="139"/>
    </row>
    <row r="307" spans="2:17">
      <c r="B307" s="139"/>
      <c r="D307" s="139"/>
      <c r="E307" s="139"/>
      <c r="G307" s="139"/>
      <c r="J307" s="139"/>
      <c r="K307" s="106"/>
      <c r="L307" s="139"/>
      <c r="O307" s="139"/>
      <c r="Q307" s="139"/>
    </row>
    <row r="308" spans="2:17">
      <c r="B308" s="139"/>
      <c r="D308" s="139"/>
      <c r="E308" s="139"/>
      <c r="G308" s="139"/>
      <c r="J308" s="139"/>
      <c r="K308" s="106"/>
      <c r="L308" s="139"/>
      <c r="O308" s="139"/>
      <c r="Q308" s="139"/>
    </row>
    <row r="309" spans="2:17">
      <c r="B309" s="139"/>
      <c r="D309" s="139"/>
      <c r="E309" s="139"/>
      <c r="G309" s="139"/>
      <c r="J309" s="139"/>
      <c r="K309" s="106"/>
      <c r="L309" s="139"/>
      <c r="O309" s="139"/>
      <c r="Q309" s="139"/>
    </row>
    <row r="310" spans="2:17">
      <c r="B310" s="139"/>
      <c r="D310" s="139"/>
      <c r="E310" s="139"/>
      <c r="G310" s="139"/>
      <c r="J310" s="139"/>
      <c r="K310" s="106"/>
      <c r="L310" s="139"/>
      <c r="O310" s="139"/>
      <c r="Q310" s="139"/>
    </row>
    <row r="311" spans="2:17">
      <c r="B311" s="139"/>
      <c r="D311" s="139"/>
      <c r="E311" s="139"/>
      <c r="G311" s="139"/>
      <c r="J311" s="139"/>
      <c r="K311" s="106"/>
      <c r="L311" s="139"/>
      <c r="O311" s="139"/>
      <c r="Q311" s="139"/>
    </row>
    <row r="312" spans="2:17">
      <c r="B312" s="139"/>
      <c r="D312" s="139"/>
      <c r="E312" s="139"/>
      <c r="G312" s="139"/>
      <c r="J312" s="139"/>
      <c r="K312" s="106"/>
      <c r="L312" s="139"/>
      <c r="O312" s="139"/>
      <c r="Q312" s="139"/>
    </row>
    <row r="313" spans="2:17">
      <c r="B313" s="139"/>
      <c r="D313" s="139"/>
      <c r="E313" s="139"/>
      <c r="G313" s="139"/>
      <c r="J313" s="139"/>
      <c r="K313" s="106"/>
      <c r="L313" s="139"/>
      <c r="O313" s="139"/>
      <c r="Q313" s="139"/>
    </row>
    <row r="314" spans="2:17">
      <c r="B314" s="139"/>
      <c r="D314" s="139"/>
      <c r="E314" s="139"/>
      <c r="G314" s="139"/>
      <c r="J314" s="139"/>
      <c r="K314" s="106"/>
      <c r="L314" s="139"/>
      <c r="O314" s="139"/>
      <c r="Q314" s="139"/>
    </row>
    <row r="315" spans="2:17">
      <c r="B315" s="139"/>
      <c r="D315" s="139"/>
      <c r="E315" s="139"/>
      <c r="G315" s="139"/>
      <c r="J315" s="139"/>
      <c r="K315" s="106"/>
      <c r="L315" s="139"/>
      <c r="O315" s="139"/>
      <c r="Q315" s="139"/>
    </row>
    <row r="316" spans="2:17">
      <c r="B316" s="139"/>
      <c r="D316" s="139"/>
      <c r="E316" s="139"/>
      <c r="G316" s="139"/>
      <c r="J316" s="139"/>
      <c r="K316" s="106"/>
      <c r="L316" s="139"/>
      <c r="O316" s="139"/>
      <c r="Q316" s="139"/>
    </row>
    <row r="317" spans="2:17">
      <c r="B317" s="139"/>
      <c r="D317" s="139"/>
      <c r="E317" s="139"/>
      <c r="G317" s="139"/>
      <c r="J317" s="139"/>
      <c r="K317" s="106"/>
      <c r="L317" s="139"/>
      <c r="O317" s="139"/>
      <c r="Q317" s="139"/>
    </row>
    <row r="318" spans="2:17">
      <c r="B318" s="139"/>
      <c r="D318" s="139"/>
      <c r="E318" s="139"/>
      <c r="G318" s="139"/>
      <c r="J318" s="139"/>
      <c r="K318" s="106"/>
      <c r="L318" s="139"/>
      <c r="O318" s="139"/>
      <c r="Q318" s="139"/>
    </row>
    <row r="319" spans="2:17">
      <c r="B319" s="139"/>
      <c r="D319" s="139"/>
      <c r="E319" s="139"/>
      <c r="G319" s="139"/>
      <c r="J319" s="139"/>
      <c r="K319" s="106"/>
      <c r="L319" s="139"/>
      <c r="O319" s="139"/>
      <c r="Q319" s="139"/>
    </row>
    <row r="320" spans="2:17">
      <c r="B320" s="139"/>
      <c r="D320" s="139"/>
      <c r="E320" s="139"/>
      <c r="G320" s="139"/>
      <c r="J320" s="139"/>
      <c r="K320" s="106"/>
      <c r="O320" s="139"/>
      <c r="Q320" s="139"/>
    </row>
    <row r="321" spans="2:17">
      <c r="B321" s="139"/>
      <c r="D321" s="139"/>
      <c r="E321" s="139"/>
      <c r="G321" s="139"/>
      <c r="J321" s="139"/>
      <c r="K321" s="106"/>
      <c r="O321" s="139"/>
      <c r="Q321" s="139"/>
    </row>
    <row r="322" spans="2:17">
      <c r="B322" s="139"/>
      <c r="D322" s="139"/>
      <c r="E322" s="139"/>
      <c r="G322" s="139"/>
      <c r="J322" s="139"/>
      <c r="K322" s="106"/>
      <c r="O322" s="139"/>
      <c r="Q322" s="139"/>
    </row>
    <row r="323" spans="2:17">
      <c r="B323" s="139"/>
      <c r="D323" s="139"/>
      <c r="E323" s="139"/>
      <c r="G323" s="139"/>
      <c r="J323" s="139"/>
      <c r="K323" s="106"/>
      <c r="O323" s="139"/>
      <c r="Q323" s="139"/>
    </row>
    <row r="324" spans="2:17">
      <c r="B324" s="139"/>
      <c r="D324" s="139"/>
      <c r="E324" s="139"/>
      <c r="G324" s="139"/>
      <c r="J324" s="139"/>
      <c r="K324" s="106"/>
      <c r="O324" s="139"/>
      <c r="Q324" s="139"/>
    </row>
    <row r="325" spans="2:17">
      <c r="B325" s="139"/>
      <c r="D325" s="139"/>
      <c r="E325" s="139"/>
      <c r="G325" s="139"/>
      <c r="J325" s="139"/>
      <c r="K325" s="106"/>
      <c r="O325" s="139"/>
      <c r="Q325" s="139"/>
    </row>
    <row r="326" spans="2:17">
      <c r="B326" s="139"/>
      <c r="D326" s="139"/>
      <c r="E326" s="139"/>
      <c r="G326" s="139"/>
      <c r="J326" s="139"/>
      <c r="K326" s="106"/>
      <c r="O326" s="139"/>
      <c r="Q326" s="139"/>
    </row>
    <row r="327" spans="2:17">
      <c r="B327" s="139"/>
      <c r="D327" s="139"/>
      <c r="E327" s="139"/>
      <c r="G327" s="139"/>
      <c r="J327" s="139"/>
      <c r="K327" s="106"/>
      <c r="O327" s="139"/>
      <c r="Q327" s="139"/>
    </row>
    <row r="328" spans="2:17">
      <c r="B328" s="139"/>
      <c r="D328" s="139"/>
      <c r="E328" s="139"/>
      <c r="G328" s="139"/>
      <c r="J328" s="139"/>
      <c r="K328" s="106"/>
      <c r="O328" s="139"/>
      <c r="Q328" s="139"/>
    </row>
    <row r="329" spans="2:17">
      <c r="B329" s="139"/>
      <c r="D329" s="139"/>
      <c r="E329" s="139"/>
      <c r="G329" s="139"/>
      <c r="J329" s="139"/>
      <c r="K329" s="106"/>
      <c r="O329" s="139"/>
      <c r="Q329" s="139"/>
    </row>
    <row r="330" spans="2:17">
      <c r="B330" s="139"/>
      <c r="D330" s="139"/>
      <c r="E330" s="139"/>
      <c r="G330" s="139"/>
      <c r="J330" s="139"/>
      <c r="K330" s="106"/>
      <c r="O330" s="139"/>
      <c r="Q330" s="139"/>
    </row>
    <row r="331" spans="2:17">
      <c r="B331" s="139"/>
      <c r="D331" s="139"/>
      <c r="E331" s="139"/>
      <c r="G331" s="139"/>
      <c r="J331" s="139"/>
      <c r="K331" s="106"/>
      <c r="O331" s="139"/>
      <c r="Q331" s="139"/>
    </row>
    <row r="332" spans="2:17">
      <c r="B332" s="139"/>
      <c r="D332" s="139"/>
      <c r="E332" s="139"/>
      <c r="G332" s="139"/>
      <c r="J332" s="139"/>
      <c r="K332" s="106"/>
      <c r="O332" s="139"/>
      <c r="Q332" s="139"/>
    </row>
    <row r="333" spans="2:17">
      <c r="B333" s="139"/>
      <c r="D333" s="139"/>
      <c r="E333" s="139"/>
      <c r="G333" s="139"/>
      <c r="J333" s="139"/>
      <c r="L333" s="141" t="str">
        <f>IF(Electives!N345&lt;&gt;"", Electives!N345, " ")</f>
        <v xml:space="preserve"> </v>
      </c>
      <c r="O333" s="139"/>
      <c r="Q333" s="139"/>
    </row>
    <row r="334" spans="2:17">
      <c r="B334" s="139"/>
      <c r="D334" s="139"/>
      <c r="E334" s="139"/>
      <c r="G334" s="139"/>
      <c r="J334" s="139"/>
      <c r="L334" s="141" t="str">
        <f>IF(Electives!N346&lt;&gt;"", Electives!N346, " ")</f>
        <v xml:space="preserve"> </v>
      </c>
      <c r="O334" s="139"/>
      <c r="Q334" s="139"/>
    </row>
    <row r="335" spans="2:17">
      <c r="B335" s="139"/>
      <c r="D335" s="139"/>
      <c r="E335" s="139"/>
      <c r="G335" s="139"/>
    </row>
    <row r="336" spans="2:17">
      <c r="D336" s="139"/>
      <c r="E336" s="139"/>
      <c r="G336" s="139"/>
    </row>
  </sheetData>
  <sheetProtection algorithmName="SHA-512" hashValue="0JkZLm2nxPSfUxfXvGB6BNdWNmtuvu5FGptJZJ3PggIGHiHWFX44sXv79H1JrBo3Ihr+xCjh8uY1i7aIiHYYjA==" saltValue="Th7XzTzeNXWLxXR2GKGN7A==" spinCount="100000" sheet="1" objects="1" scenarios="1" selectLockedCells="1" selectUnlockedCells="1"/>
  <mergeCells count="67">
    <mergeCell ref="D37:D45"/>
    <mergeCell ref="N37:Q37"/>
    <mergeCell ref="D3:G3"/>
    <mergeCell ref="D17:G17"/>
    <mergeCell ref="D9:F9"/>
    <mergeCell ref="D10:D16"/>
    <mergeCell ref="D23:G23"/>
    <mergeCell ref="D24:D28"/>
    <mergeCell ref="I27:K27"/>
    <mergeCell ref="N27:Q27"/>
    <mergeCell ref="N38:N41"/>
    <mergeCell ref="I42:L42"/>
    <mergeCell ref="N42:Q42"/>
    <mergeCell ref="I43:I51"/>
    <mergeCell ref="N43:N49"/>
    <mergeCell ref="N50:Q50"/>
    <mergeCell ref="D1:G2"/>
    <mergeCell ref="D4:D8"/>
    <mergeCell ref="N12:Q12"/>
    <mergeCell ref="I11:K11"/>
    <mergeCell ref="D18:D22"/>
    <mergeCell ref="I18:K18"/>
    <mergeCell ref="N18:Q18"/>
    <mergeCell ref="I12:I17"/>
    <mergeCell ref="S1:V2"/>
    <mergeCell ref="I4:I10"/>
    <mergeCell ref="T4:U4"/>
    <mergeCell ref="T5:U5"/>
    <mergeCell ref="T6:U6"/>
    <mergeCell ref="T7:U7"/>
    <mergeCell ref="T8:U8"/>
    <mergeCell ref="T9:U9"/>
    <mergeCell ref="T10:U10"/>
    <mergeCell ref="N4:N11"/>
    <mergeCell ref="I3:L3"/>
    <mergeCell ref="N3:Q3"/>
    <mergeCell ref="N1:Q2"/>
    <mergeCell ref="I1:L2"/>
    <mergeCell ref="T11:U11"/>
    <mergeCell ref="T12:U12"/>
    <mergeCell ref="N13:N17"/>
    <mergeCell ref="T13:U13"/>
    <mergeCell ref="T14:U14"/>
    <mergeCell ref="T15:U15"/>
    <mergeCell ref="T16:U16"/>
    <mergeCell ref="T17:U17"/>
    <mergeCell ref="T18:U18"/>
    <mergeCell ref="I19:I26"/>
    <mergeCell ref="N19:N26"/>
    <mergeCell ref="T19:U19"/>
    <mergeCell ref="T20:U20"/>
    <mergeCell ref="T21:U21"/>
    <mergeCell ref="T22:U22"/>
    <mergeCell ref="T23:U23"/>
    <mergeCell ref="T24:U24"/>
    <mergeCell ref="T25:U25"/>
    <mergeCell ref="T26:U26"/>
    <mergeCell ref="D29:G29"/>
    <mergeCell ref="D30:D35"/>
    <mergeCell ref="S30:V31"/>
    <mergeCell ref="I35:L35"/>
    <mergeCell ref="D36:G36"/>
    <mergeCell ref="N51:N55"/>
    <mergeCell ref="I36:I41"/>
    <mergeCell ref="T27:U27"/>
    <mergeCell ref="I28:I34"/>
    <mergeCell ref="N28:N36"/>
  </mergeCells>
  <phoneticPr fontId="2" type="noConversion"/>
  <pageMargins left="0.75" right="0.75" top="1" bottom="1" header="0.5" footer="0.5"/>
  <pageSetup scale="39" orientation="portrait" r:id="rId1"/>
  <headerFooter alignWithMargins="0">
    <oddHeader>&amp;C&amp;"Arial,Bold"&amp;14TigerTrax
&amp;12&amp;D</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36"/>
  <sheetViews>
    <sheetView showGridLines="0" zoomScaleNormal="100" zoomScaleSheetLayoutView="55" workbookViewId="0">
      <pane xSplit="2" ySplit="2" topLeftCell="C3" activePane="bottomRight" state="frozen"/>
      <selection pane="topRight"/>
      <selection pane="bottomLeft"/>
      <selection pane="bottomRight" activeCell="C1" sqref="C1"/>
    </sheetView>
  </sheetViews>
  <sheetFormatPr defaultColWidth="9.140625" defaultRowHeight="12.75"/>
  <cols>
    <col min="1" max="1" width="31.140625" style="139" customWidth="1"/>
    <col min="2" max="2" width="3.85546875" style="141" customWidth="1"/>
    <col min="3" max="3" width="6.42578125" style="139" customWidth="1"/>
    <col min="4" max="4" width="2.5703125" style="24" customWidth="1"/>
    <col min="5" max="5" width="2.5703125" style="141" customWidth="1"/>
    <col min="6" max="6" width="32.85546875" style="139" customWidth="1"/>
    <col min="7" max="7" width="3.42578125" style="141" customWidth="1"/>
    <col min="8" max="8" width="6.42578125" style="139" customWidth="1"/>
    <col min="9" max="9" width="3.28515625" style="139" customWidth="1"/>
    <col min="10" max="10" width="3.28515625" style="141" customWidth="1"/>
    <col min="11" max="11" width="32.85546875" style="139" customWidth="1"/>
    <col min="12" max="12" width="3.42578125" style="141" customWidth="1"/>
    <col min="13" max="13" width="6.42578125" style="139" customWidth="1"/>
    <col min="14" max="14" width="3.28515625" style="139" customWidth="1"/>
    <col min="15" max="15" width="3.28515625" style="141" customWidth="1"/>
    <col min="16" max="16" width="32.85546875" style="139" customWidth="1"/>
    <col min="17" max="17" width="3.42578125" style="141" customWidth="1"/>
    <col min="18" max="18" width="6.42578125" style="139" customWidth="1"/>
    <col min="19" max="20" width="3.28515625" style="139" customWidth="1"/>
    <col min="21" max="21" width="33" style="139" customWidth="1"/>
    <col min="22" max="22" width="3.28515625" style="139" customWidth="1"/>
    <col min="23" max="16384" width="9.140625" style="139"/>
  </cols>
  <sheetData>
    <row r="1" spans="1:22" ht="21" customHeight="1">
      <c r="A1" s="17" t="str">
        <f ca="1">MID(CELL("filename",A1),FIND(IF(ISERROR(FIND("]",CELL("filename",A1))),"$","]"),CELL("filename",A1))+1,256)</f>
        <v>Scout 11</v>
      </c>
      <c r="D1" s="345" t="s">
        <v>241</v>
      </c>
      <c r="E1" s="345"/>
      <c r="F1" s="345"/>
      <c r="G1" s="345"/>
      <c r="I1" s="345" t="s">
        <v>0</v>
      </c>
      <c r="J1" s="345"/>
      <c r="K1" s="345"/>
      <c r="L1" s="345"/>
      <c r="N1" s="345" t="s">
        <v>0</v>
      </c>
      <c r="O1" s="345"/>
      <c r="P1" s="345"/>
      <c r="Q1" s="345"/>
      <c r="S1" s="329" t="s">
        <v>418</v>
      </c>
      <c r="T1" s="329"/>
      <c r="U1" s="329"/>
      <c r="V1" s="329"/>
    </row>
    <row r="2" spans="1:22" ht="7.5" customHeight="1">
      <c r="D2" s="345"/>
      <c r="E2" s="345"/>
      <c r="F2" s="345"/>
      <c r="G2" s="345"/>
      <c r="I2" s="345"/>
      <c r="J2" s="345"/>
      <c r="K2" s="345"/>
      <c r="L2" s="345"/>
      <c r="N2" s="345"/>
      <c r="O2" s="345"/>
      <c r="P2" s="345"/>
      <c r="Q2" s="345"/>
      <c r="S2" s="329"/>
      <c r="T2" s="329"/>
      <c r="U2" s="329"/>
      <c r="V2" s="329"/>
    </row>
    <row r="3" spans="1:22">
      <c r="A3" s="1" t="s">
        <v>13</v>
      </c>
      <c r="D3" s="344" t="str">
        <f>Achievements!B5</f>
        <v>Backyard Jungle / My Tiger Jungle</v>
      </c>
      <c r="E3" s="344"/>
      <c r="F3" s="344"/>
      <c r="G3" s="344"/>
      <c r="I3" s="344" t="str">
        <f>Electives!B6</f>
        <v>Curiosity, Intrigue, and Magical Mysteries</v>
      </c>
      <c r="J3" s="344"/>
      <c r="K3" s="344"/>
      <c r="L3" s="344"/>
      <c r="N3" s="344" t="str">
        <f>Electives!B61</f>
        <v>Sky is the Limit</v>
      </c>
      <c r="O3" s="344"/>
      <c r="P3" s="344"/>
      <c r="Q3" s="344"/>
      <c r="S3" s="175"/>
      <c r="T3" s="34" t="str">
        <f>'Cub Awards'!C5</f>
        <v>Emergency Preparedness</v>
      </c>
      <c r="U3" s="34"/>
      <c r="V3" s="68"/>
    </row>
    <row r="4" spans="1:22" ht="12.75" customHeight="1">
      <c r="A4" s="43" t="s">
        <v>33</v>
      </c>
      <c r="B4" s="16" t="str">
        <f>Bobcat!O13</f>
        <v/>
      </c>
      <c r="D4" s="346" t="str">
        <f>Achievements!E5</f>
        <v>(do 1 and two of 2-5)</v>
      </c>
      <c r="E4" s="16">
        <f>Achievements!B6</f>
        <v>1</v>
      </c>
      <c r="F4" s="105" t="str">
        <f>Achievements!C6</f>
        <v>With partner, go on a walk</v>
      </c>
      <c r="G4" s="16" t="str">
        <f>IF(Achievements!O6&lt;&gt;"", Achievements!O6, " ")</f>
        <v xml:space="preserve"> </v>
      </c>
      <c r="I4" s="335" t="str">
        <f>Electives!E6</f>
        <v>(do 1-2 and one of 3-5)</v>
      </c>
      <c r="J4" s="16" t="str">
        <f>Electives!B7</f>
        <v>1a</v>
      </c>
      <c r="K4" s="107" t="str">
        <f>Electives!C7</f>
        <v>Learn and Practice a magic trick</v>
      </c>
      <c r="L4" s="16" t="str">
        <f>IF(Electives!O7&lt;&gt;"", Electives!O7, " ")</f>
        <v xml:space="preserve"> </v>
      </c>
      <c r="N4" s="342" t="str">
        <f>Electives!E61</f>
        <v>(do 1-3 and one of 4-8)</v>
      </c>
      <c r="O4" s="16">
        <f>Electives!B62</f>
        <v>1</v>
      </c>
      <c r="P4" s="107" t="str">
        <f>Electives!C62</f>
        <v>Observe the night sky</v>
      </c>
      <c r="Q4" s="16" t="str">
        <f>IF(Electives!O62&lt;&gt;"", Electives!O62, " ")</f>
        <v xml:space="preserve"> </v>
      </c>
      <c r="S4" s="177">
        <f>'Cub Awards'!B6</f>
        <v>1</v>
      </c>
      <c r="T4" s="278" t="str">
        <f>'Cub Awards'!C6</f>
        <v>Cover a family fire plan and drill</v>
      </c>
      <c r="U4" s="278"/>
      <c r="V4" s="176" t="str">
        <f>IF('Cub Awards'!O6&lt;&gt;"", 'Cub Awards'!O6, "")</f>
        <v/>
      </c>
    </row>
    <row r="5" spans="1:22">
      <c r="A5" s="18" t="s">
        <v>32</v>
      </c>
      <c r="B5" s="21" t="str">
        <f>Tiger!O15</f>
        <v/>
      </c>
      <c r="D5" s="346"/>
      <c r="E5" s="16">
        <f>Achievements!B7</f>
        <v>2</v>
      </c>
      <c r="F5" s="105" t="str">
        <f>Achievements!C7</f>
        <v>Take a 1-foot hike</v>
      </c>
      <c r="G5" s="16" t="str">
        <f>IF(Achievements!O7&lt;&gt;"", Achievements!O7, " ")</f>
        <v xml:space="preserve"> </v>
      </c>
      <c r="I5" s="336"/>
      <c r="J5" s="16" t="str">
        <f>Electives!B8</f>
        <v>1b</v>
      </c>
      <c r="K5" s="107" t="str">
        <f>Electives!C8</f>
        <v>Create an invitation to a magic show</v>
      </c>
      <c r="L5" s="16" t="str">
        <f>IF(Electives!O8&lt;&gt;"", Electives!O8, " ")</f>
        <v xml:space="preserve"> </v>
      </c>
      <c r="N5" s="342"/>
      <c r="O5" s="16">
        <f>Electives!B63</f>
        <v>2</v>
      </c>
      <c r="P5" s="107" t="str">
        <f>Electives!C63</f>
        <v>Use a telescope or binoculars</v>
      </c>
      <c r="Q5" s="16" t="str">
        <f>IF(Electives!O63&lt;&gt;"", Electives!O63, " ")</f>
        <v xml:space="preserve"> </v>
      </c>
      <c r="S5" s="177">
        <f>'Cub Awards'!B7</f>
        <v>2</v>
      </c>
      <c r="T5" s="278" t="str">
        <f>'Cub Awards'!C7</f>
        <v>Discuss family emergency plan</v>
      </c>
      <c r="U5" s="278"/>
      <c r="V5" s="176" t="str">
        <f>IF('Cub Awards'!O7&lt;&gt;"", 'Cub Awards'!O7, "")</f>
        <v/>
      </c>
    </row>
    <row r="6" spans="1:22">
      <c r="A6" s="18" t="s">
        <v>244</v>
      </c>
      <c r="B6" s="21" t="str">
        <f>IF(COUNTIF(B11:B16,"C")&gt;0, COUNTIF(B11:B16,"C"), " ")</f>
        <v xml:space="preserve"> </v>
      </c>
      <c r="D6" s="346"/>
      <c r="E6" s="16">
        <f>Achievements!B8</f>
        <v>3</v>
      </c>
      <c r="F6" s="105" t="str">
        <f>Achievements!C8</f>
        <v>Point out two local birds</v>
      </c>
      <c r="G6" s="16" t="str">
        <f>IF(Achievements!O8&lt;&gt;"", Achievements!O8, " ")</f>
        <v xml:space="preserve"> </v>
      </c>
      <c r="I6" s="336"/>
      <c r="J6" s="16" t="str">
        <f>Electives!B9</f>
        <v>1c</v>
      </c>
      <c r="K6" s="107" t="str">
        <f>Electives!C9</f>
        <v>Put on a magic show</v>
      </c>
      <c r="L6" s="16" t="str">
        <f>IF(Electives!O9&lt;&gt;"", Electives!O9, " ")</f>
        <v xml:space="preserve"> </v>
      </c>
      <c r="N6" s="342"/>
      <c r="O6" s="16">
        <f>Electives!B64</f>
        <v>3</v>
      </c>
      <c r="P6" s="144" t="str">
        <f>Electives!C64</f>
        <v>Learn about two astronauts who were Scouts</v>
      </c>
      <c r="Q6" s="16" t="str">
        <f>IF(Electives!O64&lt;&gt;"", Electives!O64, " ")</f>
        <v xml:space="preserve"> </v>
      </c>
      <c r="S6" s="177">
        <f>'Cub Awards'!B8</f>
        <v>3</v>
      </c>
      <c r="T6" s="278" t="str">
        <f>'Cub Awards'!C8</f>
        <v>Create/plan/practice getting help</v>
      </c>
      <c r="U6" s="278"/>
      <c r="V6" s="176" t="str">
        <f>IF('Cub Awards'!O8&lt;&gt;"", 'Cub Awards'!O8, "")</f>
        <v/>
      </c>
    </row>
    <row r="7" spans="1:22">
      <c r="A7" s="47" t="s">
        <v>245</v>
      </c>
      <c r="B7" s="21" t="str">
        <f>IF(COUNTIF(B19:B31,"C")&gt;0, COUNTIF(B19:B31,"C"), " ")</f>
        <v xml:space="preserve"> </v>
      </c>
      <c r="D7" s="346"/>
      <c r="E7" s="16">
        <f>Achievements!B9</f>
        <v>4</v>
      </c>
      <c r="F7" s="105" t="str">
        <f>Achievements!C9</f>
        <v>Plant a plant in your neighborhood</v>
      </c>
      <c r="G7" s="16" t="str">
        <f>IF(Achievements!O9&lt;&gt;"", Achievements!O9, " ")</f>
        <v xml:space="preserve"> </v>
      </c>
      <c r="I7" s="336"/>
      <c r="J7" s="16">
        <f>Electives!B10</f>
        <v>2</v>
      </c>
      <c r="K7" s="107" t="str">
        <f>Electives!C10</f>
        <v>Spell your name in ASL and Braille</v>
      </c>
      <c r="L7" s="16" t="str">
        <f>IF(Electives!O10&lt;&gt;"", Electives!O10, " ")</f>
        <v xml:space="preserve"> </v>
      </c>
      <c r="N7" s="342"/>
      <c r="O7" s="16">
        <f>Electives!B65</f>
        <v>4</v>
      </c>
      <c r="P7" s="107" t="str">
        <f>Electives!C65</f>
        <v>Learn about two constellations</v>
      </c>
      <c r="Q7" s="16" t="str">
        <f>IF(Electives!O65&lt;&gt;"", Electives!O65, " ")</f>
        <v xml:space="preserve"> </v>
      </c>
      <c r="S7" s="177">
        <f>'Cub Awards'!B9</f>
        <v>4</v>
      </c>
      <c r="T7" s="278" t="str">
        <f>'Cub Awards'!C9</f>
        <v>Take a first-aid course for children</v>
      </c>
      <c r="U7" s="278"/>
      <c r="V7" s="176" t="str">
        <f>IF('Cub Awards'!O9&lt;&gt;"", 'Cub Awards'!O9, "")</f>
        <v/>
      </c>
    </row>
    <row r="8" spans="1:22" ht="12.75" customHeight="1">
      <c r="D8" s="346"/>
      <c r="E8" s="16">
        <f>Achievements!B10</f>
        <v>5</v>
      </c>
      <c r="F8" s="105" t="str">
        <f>Achievements!C10</f>
        <v>Build and hang a birdhouse</v>
      </c>
      <c r="G8" s="16" t="str">
        <f>IF(Achievements!O10&lt;&gt;"", Achievements!O10, " ")</f>
        <v xml:space="preserve"> </v>
      </c>
      <c r="I8" s="336"/>
      <c r="J8" s="16">
        <f>Electives!B11</f>
        <v>3</v>
      </c>
      <c r="K8" s="107" t="str">
        <f>Electives!C11</f>
        <v>Create a secret code</v>
      </c>
      <c r="L8" s="16" t="str">
        <f>IF(Electives!O11&lt;&gt;"", Electives!O11, " ")</f>
        <v xml:space="preserve"> </v>
      </c>
      <c r="N8" s="342"/>
      <c r="O8" s="16">
        <f>Electives!B66</f>
        <v>5</v>
      </c>
      <c r="P8" s="107" t="str">
        <f>Electives!C66</f>
        <v>Create your own constellation</v>
      </c>
      <c r="Q8" s="16" t="str">
        <f>IF(Electives!O66&lt;&gt;"", Electives!O66, " ")</f>
        <v xml:space="preserve"> </v>
      </c>
      <c r="S8" s="177">
        <f>'Cub Awards'!B10</f>
        <v>5</v>
      </c>
      <c r="T8" s="278" t="str">
        <f>'Cub Awards'!C10</f>
        <v>Join a safe kids program</v>
      </c>
      <c r="U8" s="278"/>
      <c r="V8" s="176" t="str">
        <f>IF('Cub Awards'!O10&lt;&gt;"", 'Cub Awards'!O10, "")</f>
        <v/>
      </c>
    </row>
    <row r="9" spans="1:22" ht="12.75" customHeight="1">
      <c r="D9" s="344" t="str">
        <f>Achievements!B12</f>
        <v>Games Tigers Play</v>
      </c>
      <c r="E9" s="344"/>
      <c r="F9" s="344"/>
      <c r="G9" s="141" t="str">
        <f>IF(Achievements!O11&lt;&gt;"", Achievements!O11, " ")</f>
        <v xml:space="preserve"> </v>
      </c>
      <c r="I9" s="336"/>
      <c r="J9" s="16">
        <f>Electives!B12</f>
        <v>4</v>
      </c>
      <c r="K9" s="107" t="str">
        <f>Electives!C12</f>
        <v>Crack a different secret code</v>
      </c>
      <c r="L9" s="16" t="str">
        <f>IF(Electives!O12&lt;&gt;"", Electives!O12, " ")</f>
        <v xml:space="preserve"> </v>
      </c>
      <c r="N9" s="342"/>
      <c r="O9" s="16">
        <f>Electives!B67</f>
        <v>6</v>
      </c>
      <c r="P9" s="107" t="str">
        <f>Electives!C67</f>
        <v>Create a homemade constellation</v>
      </c>
      <c r="Q9" s="16" t="str">
        <f>IF(Electives!O67&lt;&gt;"", Electives!O67, " ")</f>
        <v xml:space="preserve"> </v>
      </c>
      <c r="S9" s="177">
        <f>'Cub Awards'!B11</f>
        <v>6</v>
      </c>
      <c r="T9" s="278" t="str">
        <f>'Cub Awards'!C11</f>
        <v>Show what you have learned</v>
      </c>
      <c r="U9" s="278"/>
      <c r="V9" s="176" t="str">
        <f>IF('Cub Awards'!O11&lt;&gt;"", 'Cub Awards'!O11, "")</f>
        <v/>
      </c>
    </row>
    <row r="10" spans="1:22" ht="12" customHeight="1">
      <c r="A10" s="1" t="s">
        <v>14</v>
      </c>
      <c r="D10" s="342" t="str">
        <f>Achievements!E12</f>
        <v>(do 1, 2, and two of 3-5)</v>
      </c>
      <c r="E10" s="16" t="str">
        <f>Achievements!B13</f>
        <v>1a</v>
      </c>
      <c r="F10" s="105" t="str">
        <f>Achievements!C13</f>
        <v>Play two initiative games with your den</v>
      </c>
      <c r="G10" s="16" t="str">
        <f>IF(Achievements!O13&lt;&gt;"", Achievements!O13, " ")</f>
        <v xml:space="preserve"> </v>
      </c>
      <c r="I10" s="337"/>
      <c r="J10" s="16">
        <f>Electives!B13</f>
        <v>5</v>
      </c>
      <c r="K10" s="107" t="str">
        <f>Electives!C13</f>
        <v>Demonstrate how magic works</v>
      </c>
      <c r="L10" s="16" t="str">
        <f>IF(Electives!O13&lt;&gt;"", Electives!O13, " ")</f>
        <v xml:space="preserve"> </v>
      </c>
      <c r="N10" s="342"/>
      <c r="O10" s="16">
        <f>Electives!B68</f>
        <v>7</v>
      </c>
      <c r="P10" s="107" t="str">
        <f>Electives!C68</f>
        <v>Learn about two jobs in astronomy</v>
      </c>
      <c r="Q10" s="16" t="str">
        <f>IF(Electives!O68&lt;&gt;"", Electives!O68, " ")</f>
        <v xml:space="preserve"> </v>
      </c>
      <c r="T10" s="330" t="str">
        <f>'Cub Awards'!C13</f>
        <v>Outdoor Activity Award</v>
      </c>
      <c r="U10" s="331"/>
    </row>
    <row r="11" spans="1:22">
      <c r="A11" s="19" t="str">
        <f>D3</f>
        <v>Backyard Jungle / My Tiger Jungle</v>
      </c>
      <c r="B11" s="111" t="str">
        <f>Achievements!O11</f>
        <v xml:space="preserve"> </v>
      </c>
      <c r="D11" s="342"/>
      <c r="E11" s="16" t="str">
        <f>Achievements!B14</f>
        <v>1b</v>
      </c>
      <c r="F11" s="105" t="str">
        <f>Achievements!C14</f>
        <v>Listen carefully to and follow the rules</v>
      </c>
      <c r="G11" s="16" t="str">
        <f>IF(Achievements!O14&lt;&gt;"", Achievements!O14, " ")</f>
        <v xml:space="preserve"> </v>
      </c>
      <c r="I11" s="338" t="str">
        <f>Electives!B15</f>
        <v>Earning Your Stripes</v>
      </c>
      <c r="J11" s="338"/>
      <c r="K11" s="338"/>
      <c r="N11" s="342"/>
      <c r="O11" s="16">
        <f>Electives!B69</f>
        <v>8</v>
      </c>
      <c r="P11" s="107" t="str">
        <f>Electives!C69</f>
        <v>Visit a planetarium</v>
      </c>
      <c r="Q11" s="16" t="str">
        <f>IF(Electives!O69&lt;&gt;"", Electives!O69, " ")</f>
        <v xml:space="preserve"> </v>
      </c>
      <c r="S11" s="177">
        <f>'Cub Awards'!B14</f>
        <v>1</v>
      </c>
      <c r="T11" s="278" t="str">
        <f>'Cub Awards'!C14</f>
        <v>Attend either summer Day or Resident camp</v>
      </c>
      <c r="U11" s="278"/>
      <c r="V11" s="176" t="str">
        <f>IF('Cub Awards'!O14&lt;&gt;"", 'Cub Awards'!O14, "")</f>
        <v/>
      </c>
    </row>
    <row r="12" spans="1:22" ht="12.75" customHeight="1">
      <c r="A12" s="20" t="str">
        <f>D9</f>
        <v>Games Tigers Play</v>
      </c>
      <c r="B12" s="111" t="str">
        <f>Achievements!O20</f>
        <v/>
      </c>
      <c r="D12" s="342"/>
      <c r="E12" s="16" t="str">
        <f>Achievements!B15</f>
        <v>1c</v>
      </c>
      <c r="F12" s="143" t="str">
        <f>Achievements!C15</f>
        <v>Talk about what you learned while playing</v>
      </c>
      <c r="G12" s="16" t="str">
        <f>IF(Achievements!O15&lt;&gt;"", Achievements!O15, " ")</f>
        <v xml:space="preserve"> </v>
      </c>
      <c r="I12" s="343" t="str">
        <f>Electives!E15</f>
        <v>(do all)</v>
      </c>
      <c r="J12" s="16">
        <f>Electives!B16</f>
        <v>1</v>
      </c>
      <c r="K12" s="107" t="str">
        <f>Electives!C16</f>
        <v>Share five things that are orange</v>
      </c>
      <c r="L12" s="16" t="str">
        <f>IF(Electives!O16&lt;&gt;"", Electives!O16, " ")</f>
        <v xml:space="preserve"> </v>
      </c>
      <c r="N12" s="344" t="str">
        <f>Electives!B71</f>
        <v>Stories in Shapes</v>
      </c>
      <c r="O12" s="344"/>
      <c r="P12" s="344"/>
      <c r="Q12" s="344"/>
      <c r="S12" s="177">
        <f>'Cub Awards'!B15</f>
        <v>2</v>
      </c>
      <c r="T12" s="278" t="str">
        <f>'Cub Awards'!C15</f>
        <v>Complete Backyard Jungle / My Tiger Jungle</v>
      </c>
      <c r="U12" s="278"/>
      <c r="V12" s="176" t="str">
        <f>IF('Cub Awards'!O15&lt;&gt;"", 'Cub Awards'!O15, "")</f>
        <v xml:space="preserve"> </v>
      </c>
    </row>
    <row r="13" spans="1:22" ht="13.15" customHeight="1">
      <c r="A13" s="20" t="str">
        <f>D17</f>
        <v>My Family's Duty to God</v>
      </c>
      <c r="B13" s="111" t="str">
        <f>Achievements!O27</f>
        <v xml:space="preserve"> </v>
      </c>
      <c r="D13" s="342"/>
      <c r="E13" s="16">
        <f>Achievements!B16</f>
        <v>2</v>
      </c>
      <c r="F13" s="142" t="str">
        <f>Achievements!C16</f>
        <v>Bring a nutritious snack to den meeting</v>
      </c>
      <c r="G13" s="16" t="str">
        <f>IF(Achievements!O16&lt;&gt;"", Achievements!O16, " ")</f>
        <v xml:space="preserve"> </v>
      </c>
      <c r="I13" s="343"/>
      <c r="J13" s="16">
        <f>Electives!B17</f>
        <v>2</v>
      </c>
      <c r="K13" s="145" t="str">
        <f>Electives!C17</f>
        <v>Demonstrate loyalty to others over a week</v>
      </c>
      <c r="L13" s="16" t="str">
        <f>IF(Electives!O17&lt;&gt;"", Electives!O17, " ")</f>
        <v xml:space="preserve"> </v>
      </c>
      <c r="N13" s="339" t="str">
        <f>Electives!E71</f>
        <v>(do four)</v>
      </c>
      <c r="O13" s="16">
        <f>Electives!B72</f>
        <v>1</v>
      </c>
      <c r="P13" s="108" t="str">
        <f>Electives!C72</f>
        <v>Visit an art gallery or museum</v>
      </c>
      <c r="Q13" s="16" t="str">
        <f>IF(Electives!O72&lt;&gt;"", Electives!O72, " ")</f>
        <v xml:space="preserve"> </v>
      </c>
      <c r="S13" s="177">
        <f>'Cub Awards'!B16</f>
        <v>3</v>
      </c>
      <c r="T13" s="278" t="str">
        <f>'Cub Awards'!C16</f>
        <v>do four</v>
      </c>
      <c r="U13" s="278"/>
      <c r="V13" s="176" t="str">
        <f>IF('Cub Awards'!O16&lt;&gt;"", 'Cub Awards'!O16, "")</f>
        <v/>
      </c>
    </row>
    <row r="14" spans="1:22">
      <c r="A14" s="20" t="str">
        <f>D23</f>
        <v>Team Tiger</v>
      </c>
      <c r="B14" s="111" t="str">
        <f>Achievements!O34</f>
        <v/>
      </c>
      <c r="D14" s="342"/>
      <c r="E14" s="16">
        <f>Achievements!B17</f>
        <v>3</v>
      </c>
      <c r="F14" s="105" t="str">
        <f>Achievements!C17</f>
        <v>Make up a game with your den</v>
      </c>
      <c r="G14" s="16" t="str">
        <f>IF(Achievements!O17&lt;&gt;"", Achievements!O17, " ")</f>
        <v xml:space="preserve"> </v>
      </c>
      <c r="I14" s="343"/>
      <c r="J14" s="16">
        <f>Electives!B18</f>
        <v>3</v>
      </c>
      <c r="K14" s="107" t="str">
        <f>Electives!C18</f>
        <v>Do a new task to help your family</v>
      </c>
      <c r="L14" s="16" t="str">
        <f>IF(Electives!O18&lt;&gt;"", Electives!O18, " ")</f>
        <v xml:space="preserve"> </v>
      </c>
      <c r="N14" s="340"/>
      <c r="O14" s="16">
        <f>Electives!B73</f>
        <v>2</v>
      </c>
      <c r="P14" s="108" t="str">
        <f>Electives!C73</f>
        <v>Discuss what you like about art piece</v>
      </c>
      <c r="Q14" s="16" t="str">
        <f>IF(Electives!O73&lt;&gt;"", Electives!O73, " ")</f>
        <v xml:space="preserve"> </v>
      </c>
      <c r="S14" s="177" t="str">
        <f>'Cub Awards'!B17</f>
        <v>a</v>
      </c>
      <c r="T14" s="278" t="str">
        <f>'Cub Awards'!C17</f>
        <v>Participate in nature hike</v>
      </c>
      <c r="U14" s="278"/>
      <c r="V14" s="176" t="str">
        <f>IF('Cub Awards'!O17&lt;&gt;"", 'Cub Awards'!O17, "")</f>
        <v/>
      </c>
    </row>
    <row r="15" spans="1:22">
      <c r="A15" s="20" t="str">
        <f>D29</f>
        <v>Tiger Bites</v>
      </c>
      <c r="B15" s="111" t="str">
        <f>Achievements!O42</f>
        <v/>
      </c>
      <c r="D15" s="342"/>
      <c r="E15" s="16">
        <f>Achievements!B18</f>
        <v>4</v>
      </c>
      <c r="F15" s="105" t="str">
        <f>Achievements!C18</f>
        <v>Make up a new game and play it</v>
      </c>
      <c r="G15" s="16" t="str">
        <f>IF(Achievements!O18&lt;&gt;"", Achievements!O18, " ")</f>
        <v xml:space="preserve"> </v>
      </c>
      <c r="I15" s="343"/>
      <c r="J15" s="16">
        <f>Electives!B19</f>
        <v>4</v>
      </c>
      <c r="K15" s="107" t="str">
        <f>Electives!C19</f>
        <v>Talk about polite language</v>
      </c>
      <c r="L15" s="16" t="str">
        <f>IF(Electives!O19&lt;&gt;"", Electives!O19, " ")</f>
        <v xml:space="preserve"> </v>
      </c>
      <c r="N15" s="340"/>
      <c r="O15" s="16">
        <f>Electives!B74</f>
        <v>3</v>
      </c>
      <c r="P15" s="108" t="str">
        <f>Electives!C74</f>
        <v>Create an art piece</v>
      </c>
      <c r="Q15" s="16" t="str">
        <f>IF(Electives!O74&lt;&gt;"", Electives!O74, " ")</f>
        <v xml:space="preserve"> </v>
      </c>
      <c r="S15" s="177" t="str">
        <f>'Cub Awards'!B18</f>
        <v>b</v>
      </c>
      <c r="T15" s="278" t="str">
        <f>'Cub Awards'!C18</f>
        <v>Participate in outdoor activity</v>
      </c>
      <c r="U15" s="278"/>
      <c r="V15" s="176" t="str">
        <f>IF('Cub Awards'!O18&lt;&gt;"", 'Cub Awards'!O18, "")</f>
        <v/>
      </c>
    </row>
    <row r="16" spans="1:22" ht="12.75" customHeight="1">
      <c r="A16" s="112" t="str">
        <f>D36</f>
        <v>Tigers in the Wild</v>
      </c>
      <c r="B16" s="111" t="str">
        <f>Achievements!O53</f>
        <v/>
      </c>
      <c r="D16" s="342"/>
      <c r="E16" s="16">
        <f>Achievements!B19</f>
        <v>5</v>
      </c>
      <c r="F16" s="105" t="str">
        <f>Achievements!C19</f>
        <v>Learn how being active is part of health</v>
      </c>
      <c r="G16" s="16" t="str">
        <f>IF(Achievements!O19&lt;&gt;"", Achievements!O19, " ")</f>
        <v xml:space="preserve"> </v>
      </c>
      <c r="I16" s="343"/>
      <c r="J16" s="16">
        <f>Electives!B20</f>
        <v>5</v>
      </c>
      <c r="K16" s="107" t="str">
        <f>Electives!C20</f>
        <v>Play a game with your den politely</v>
      </c>
      <c r="L16" s="16" t="str">
        <f>IF(Electives!O20&lt;&gt;"", Electives!O20, " ")</f>
        <v xml:space="preserve"> </v>
      </c>
      <c r="N16" s="340"/>
      <c r="O16" s="16">
        <f>Electives!B75</f>
        <v>4</v>
      </c>
      <c r="P16" s="108" t="str">
        <f>Electives!C75</f>
        <v>Create an art piece using shapes</v>
      </c>
      <c r="Q16" s="16" t="str">
        <f>IF(Electives!O75&lt;&gt;"", Electives!O75, " ")</f>
        <v xml:space="preserve"> </v>
      </c>
      <c r="S16" s="177" t="str">
        <f>'Cub Awards'!B19</f>
        <v>c</v>
      </c>
      <c r="T16" s="278" t="str">
        <f>'Cub Awards'!C19</f>
        <v>Explain the buddy system</v>
      </c>
      <c r="U16" s="278"/>
      <c r="V16" s="176" t="str">
        <f>IF('Cub Awards'!O19&lt;&gt;"", 'Cub Awards'!O19, "")</f>
        <v/>
      </c>
    </row>
    <row r="17" spans="1:22">
      <c r="A17" s="45"/>
      <c r="B17" s="46"/>
      <c r="D17" s="344" t="str">
        <f>Achievements!B21</f>
        <v>My Family's Duty to God</v>
      </c>
      <c r="E17" s="344"/>
      <c r="F17" s="344"/>
      <c r="G17" s="344"/>
      <c r="I17" s="343"/>
      <c r="J17" s="16">
        <f>Electives!B21</f>
        <v>6</v>
      </c>
      <c r="K17" s="107" t="str">
        <f>Electives!C21</f>
        <v>Work on a service project</v>
      </c>
      <c r="L17" s="16" t="str">
        <f>IF(Electives!O21&lt;&gt;"", Electives!O21, " ")</f>
        <v xml:space="preserve"> </v>
      </c>
      <c r="N17" s="341"/>
      <c r="O17" s="16">
        <f>Electives!B76</f>
        <v>5</v>
      </c>
      <c r="P17" s="108" t="str">
        <f>Electives!C76</f>
        <v>Use tangrams to create shapes</v>
      </c>
      <c r="Q17" s="16" t="str">
        <f>IF(Electives!O76&lt;&gt;"", Electives!O76, " ")</f>
        <v xml:space="preserve"> </v>
      </c>
      <c r="R17" s="138"/>
      <c r="S17" s="177" t="str">
        <f>'Cub Awards'!B20</f>
        <v>d</v>
      </c>
      <c r="T17" s="278" t="str">
        <f>'Cub Awards'!C20</f>
        <v>Attend a pack overnighter</v>
      </c>
      <c r="U17" s="278"/>
      <c r="V17" s="176" t="str">
        <f>IF('Cub Awards'!O20&lt;&gt;"", 'Cub Awards'!O20, "")</f>
        <v/>
      </c>
    </row>
    <row r="18" spans="1:22" ht="12.75" customHeight="1">
      <c r="A18" s="1" t="s">
        <v>243</v>
      </c>
      <c r="D18" s="332" t="str">
        <f>Achievements!E21</f>
        <v>(do 1 and two of 2-5)</v>
      </c>
      <c r="E18" s="16">
        <f>Achievements!B22</f>
        <v>1</v>
      </c>
      <c r="F18" s="105" t="str">
        <f>Achievements!C22</f>
        <v>Find out what duty to God means</v>
      </c>
      <c r="G18" s="16" t="str">
        <f>IF(Achievements!O22&lt;&gt;"", Achievements!O22, " ")</f>
        <v xml:space="preserve"> </v>
      </c>
      <c r="I18" s="338" t="str">
        <f>Electives!B23</f>
        <v>Family Stories</v>
      </c>
      <c r="J18" s="338"/>
      <c r="K18" s="338"/>
      <c r="L18" s="141" t="str">
        <f>IF(Electives!O22&lt;&gt;"", Electives!O22, " ")</f>
        <v xml:space="preserve"> </v>
      </c>
      <c r="N18" s="338" t="str">
        <f>Electives!B78</f>
        <v>Tiger-iffic!</v>
      </c>
      <c r="O18" s="338"/>
      <c r="P18" s="338"/>
      <c r="Q18" s="338"/>
      <c r="S18" s="177" t="str">
        <f>'Cub Awards'!B21</f>
        <v>e</v>
      </c>
      <c r="T18" s="278" t="str">
        <f>'Cub Awards'!C21</f>
        <v>Complete an oudoor service project</v>
      </c>
      <c r="U18" s="278"/>
      <c r="V18" s="176" t="str">
        <f>IF('Cub Awards'!O21&lt;&gt;"", 'Cub Awards'!O21, "")</f>
        <v/>
      </c>
    </row>
    <row r="19" spans="1:22">
      <c r="A19" s="114" t="str">
        <f>I3</f>
        <v>Curiosity, Intrigue, and Magical Mysteries</v>
      </c>
      <c r="B19" s="16" t="str">
        <f>Electives!O14</f>
        <v/>
      </c>
      <c r="D19" s="333"/>
      <c r="E19" s="16">
        <f>Achievements!B23</f>
        <v>2</v>
      </c>
      <c r="F19" s="142" t="str">
        <f>Achievements!C23</f>
        <v>What makes family member special</v>
      </c>
      <c r="G19" s="16" t="str">
        <f>IF(Achievements!O23&lt;&gt;"", Achievements!O23, " ")</f>
        <v xml:space="preserve"> </v>
      </c>
      <c r="I19" s="343" t="str">
        <f>Electives!E23</f>
        <v>(do 1 and three of 2-8)</v>
      </c>
      <c r="J19" s="16">
        <f>Electives!B24</f>
        <v>1</v>
      </c>
      <c r="K19" s="107" t="str">
        <f>Electives!C24</f>
        <v>Discuss where your family originated</v>
      </c>
      <c r="L19" s="16" t="str">
        <f>IF(Electives!O24&lt;&gt;"", Electives!O24, " ")</f>
        <v xml:space="preserve"> </v>
      </c>
      <c r="N19" s="348" t="str">
        <f>Electives!E78</f>
        <v>(do 1-3 and one of 4-6)</v>
      </c>
      <c r="O19" s="16">
        <f>Electives!B79</f>
        <v>1</v>
      </c>
      <c r="P19" s="107" t="str">
        <f>Electives!C79</f>
        <v>Play two games by yourself</v>
      </c>
      <c r="Q19" s="16" t="str">
        <f>IF(Electives!O79&lt;&gt;"", Electives!O79, " ")</f>
        <v xml:space="preserve"> </v>
      </c>
      <c r="S19" s="177" t="str">
        <f>'Cub Awards'!B22</f>
        <v>f</v>
      </c>
      <c r="T19" s="278" t="str">
        <f>'Cub Awards'!C22</f>
        <v>Complete conservation project</v>
      </c>
      <c r="U19" s="278"/>
      <c r="V19" s="176" t="str">
        <f>IF('Cub Awards'!O22&lt;&gt;"", 'Cub Awards'!O22, "")</f>
        <v/>
      </c>
    </row>
    <row r="20" spans="1:22" ht="12.75" customHeight="1">
      <c r="A20" s="115" t="str">
        <f>I11</f>
        <v>Earning Your Stripes</v>
      </c>
      <c r="B20" s="16" t="str">
        <f>Electives!O22</f>
        <v xml:space="preserve"> </v>
      </c>
      <c r="D20" s="333"/>
      <c r="E20" s="16">
        <f>Achievements!B24</f>
        <v>3</v>
      </c>
      <c r="F20" s="105" t="str">
        <f>Achievements!C24</f>
        <v>Show your family's beliefs</v>
      </c>
      <c r="G20" s="16" t="str">
        <f>IF(Achievements!O24&lt;&gt;"", Achievements!O24, " ")</f>
        <v xml:space="preserve"> </v>
      </c>
      <c r="I20" s="343"/>
      <c r="J20" s="16">
        <f>Electives!B25</f>
        <v>2</v>
      </c>
      <c r="K20" s="107" t="str">
        <f>Electives!C25</f>
        <v>Make a family crest</v>
      </c>
      <c r="L20" s="16" t="str">
        <f>IF(Electives!O25&lt;&gt;"", Electives!O25, " ")</f>
        <v xml:space="preserve"> </v>
      </c>
      <c r="N20" s="348"/>
      <c r="O20" s="16">
        <f>Electives!B80</f>
        <v>2</v>
      </c>
      <c r="P20" s="107" t="str">
        <f>Electives!C80</f>
        <v>Play an inside game</v>
      </c>
      <c r="Q20" s="16" t="str">
        <f>IF(Electives!O80&lt;&gt;"", Electives!O80, " ")</f>
        <v xml:space="preserve"> </v>
      </c>
      <c r="S20" s="177" t="str">
        <f>'Cub Awards'!B23</f>
        <v>g</v>
      </c>
      <c r="T20" s="278" t="str">
        <f>'Cub Awards'!C23</f>
        <v>Earn the Summertime Pack Award</v>
      </c>
      <c r="U20" s="278"/>
      <c r="V20" s="176" t="str">
        <f>IF('Cub Awards'!O23&lt;&gt;"", 'Cub Awards'!O23, "")</f>
        <v/>
      </c>
    </row>
    <row r="21" spans="1:22">
      <c r="A21" s="115" t="str">
        <f>I18</f>
        <v>Family Stories</v>
      </c>
      <c r="B21" s="16" t="str">
        <f>Electives!O32</f>
        <v/>
      </c>
      <c r="D21" s="333"/>
      <c r="E21" s="16">
        <f>Achievements!B25</f>
        <v>4</v>
      </c>
      <c r="F21" s="105" t="str">
        <f>Achievements!C25</f>
        <v>Participate in a worship experience</v>
      </c>
      <c r="G21" s="16" t="str">
        <f>IF(Achievements!O25&lt;&gt;"", Achievements!O25, " ")</f>
        <v xml:space="preserve"> </v>
      </c>
      <c r="I21" s="343"/>
      <c r="J21" s="16">
        <f>Electives!B26</f>
        <v>3</v>
      </c>
      <c r="K21" s="107" t="str">
        <f>Electives!C26</f>
        <v>Find out about your heritage</v>
      </c>
      <c r="L21" s="16" t="str">
        <f>IF(Electives!O26&lt;&gt;"", Electives!O26, " ")</f>
        <v xml:space="preserve"> </v>
      </c>
      <c r="N21" s="348"/>
      <c r="O21" s="16">
        <f>Electives!B81</f>
        <v>3</v>
      </c>
      <c r="P21" s="107" t="str">
        <f>Electives!C81</f>
        <v>Play a problem-solving game</v>
      </c>
      <c r="Q21" s="16" t="str">
        <f>IF(Electives!O81&lt;&gt;"", Electives!O81, " ")</f>
        <v xml:space="preserve"> </v>
      </c>
      <c r="S21" s="177" t="str">
        <f>'Cub Awards'!B24</f>
        <v>h</v>
      </c>
      <c r="T21" s="278" t="str">
        <f>'Cub Awards'!C24</f>
        <v>Participate in nature observation</v>
      </c>
      <c r="U21" s="278"/>
      <c r="V21" s="176" t="str">
        <f>IF('Cub Awards'!O24&lt;&gt;"", 'Cub Awards'!O24, "")</f>
        <v/>
      </c>
    </row>
    <row r="22" spans="1:22">
      <c r="A22" s="115" t="str">
        <f>I27</f>
        <v>Floats and Boats</v>
      </c>
      <c r="B22" s="16" t="str">
        <f>Electives!O41</f>
        <v/>
      </c>
      <c r="D22" s="334"/>
      <c r="E22" s="16">
        <f>Achievements!B26</f>
        <v>5</v>
      </c>
      <c r="F22" s="143" t="str">
        <f>Achievements!C26</f>
        <v>Carry out an act that shows duty to God</v>
      </c>
      <c r="G22" s="16" t="str">
        <f>IF(Achievements!O26&lt;&gt;"", Achievements!O26, " ")</f>
        <v xml:space="preserve"> </v>
      </c>
      <c r="I22" s="343"/>
      <c r="J22" s="16">
        <f>Electives!B27</f>
        <v>4</v>
      </c>
      <c r="K22" s="107" t="str">
        <f>Electives!C27</f>
        <v>Interview a family elder</v>
      </c>
      <c r="L22" s="16" t="str">
        <f>IF(Electives!O27&lt;&gt;"", Electives!O27, " ")</f>
        <v xml:space="preserve"> </v>
      </c>
      <c r="N22" s="348"/>
      <c r="O22" s="16" t="str">
        <f>Electives!B82</f>
        <v>4a</v>
      </c>
      <c r="P22" s="107" t="str">
        <f>Electives!C82</f>
        <v>Play a family video game tournament</v>
      </c>
      <c r="Q22" s="16" t="str">
        <f>IF(Electives!O82&lt;&gt;"", Electives!O82, " ")</f>
        <v xml:space="preserve"> </v>
      </c>
      <c r="S22" s="177" t="str">
        <f>'Cub Awards'!B25</f>
        <v>i</v>
      </c>
      <c r="T22" s="278" t="str">
        <f>'Cub Awards'!C25</f>
        <v>Participate in outdoor aquatics</v>
      </c>
      <c r="U22" s="278"/>
      <c r="V22" s="176" t="str">
        <f>IF('Cub Awards'!O25&lt;&gt;"", 'Cub Awards'!O25, "")</f>
        <v/>
      </c>
    </row>
    <row r="23" spans="1:22">
      <c r="A23" s="116" t="str">
        <f>I35</f>
        <v>Good Knights</v>
      </c>
      <c r="B23" s="16" t="str">
        <f>Electives!O49</f>
        <v/>
      </c>
      <c r="D23" s="344" t="str">
        <f>Achievements!B28</f>
        <v>Team Tiger</v>
      </c>
      <c r="E23" s="344"/>
      <c r="F23" s="344"/>
      <c r="G23" s="344"/>
      <c r="I23" s="343"/>
      <c r="J23" s="16">
        <f>Electives!B28</f>
        <v>5</v>
      </c>
      <c r="K23" s="107" t="str">
        <f>Electives!C28</f>
        <v>Make a family tree</v>
      </c>
      <c r="L23" s="16" t="str">
        <f>IF(Electives!O28&lt;&gt;"", Electives!O28, " ")</f>
        <v xml:space="preserve"> </v>
      </c>
      <c r="N23" s="348"/>
      <c r="O23" s="16" t="str">
        <f>Electives!B83</f>
        <v>4b</v>
      </c>
      <c r="P23" s="145" t="str">
        <f>Electives!C83</f>
        <v>List three tips to help someone learn a game</v>
      </c>
      <c r="Q23" s="16" t="str">
        <f>IF(Electives!O83&lt;&gt;"", Electives!O83, " ")</f>
        <v xml:space="preserve"> </v>
      </c>
      <c r="S23" s="177" t="str">
        <f>'Cub Awards'!B26</f>
        <v>j</v>
      </c>
      <c r="T23" s="278" t="str">
        <f>'Cub Awards'!C26</f>
        <v>Participate in outdoor campfire pgm</v>
      </c>
      <c r="U23" s="278"/>
      <c r="V23" s="176" t="str">
        <f>IF('Cub Awards'!O26&lt;&gt;"", 'Cub Awards'!O26, "")</f>
        <v/>
      </c>
    </row>
    <row r="24" spans="1:22" ht="12.75" customHeight="1">
      <c r="A24" s="115" t="str">
        <f>I42</f>
        <v>Rolling Tigers</v>
      </c>
      <c r="B24" s="16" t="str">
        <f>Electives!O60</f>
        <v/>
      </c>
      <c r="D24" s="346" t="str">
        <f>Achievements!E28</f>
        <v>(do 1-2 and two of 3-5)</v>
      </c>
      <c r="E24" s="16">
        <f>Achievements!B29</f>
        <v>1</v>
      </c>
      <c r="F24" s="105" t="str">
        <f>Achievements!C29</f>
        <v>List different teams you're a part of</v>
      </c>
      <c r="G24" s="16" t="str">
        <f>IF(Achievements!O29&lt;&gt;"", Achievements!O29, " ")</f>
        <v xml:space="preserve"> </v>
      </c>
      <c r="I24" s="343"/>
      <c r="J24" s="16">
        <f>Electives!B29</f>
        <v>6</v>
      </c>
      <c r="K24" s="107" t="str">
        <f>Electives!C29</f>
        <v>Share what your name means</v>
      </c>
      <c r="L24" s="16" t="str">
        <f>IF(Electives!O29&lt;&gt;"", Electives!O29, " ")</f>
        <v xml:space="preserve"> </v>
      </c>
      <c r="N24" s="348"/>
      <c r="O24" s="16" t="str">
        <f>Electives!B84</f>
        <v>4c</v>
      </c>
      <c r="P24" s="108" t="str">
        <f>Electives!C84</f>
        <v>Play an appropriate game with a friend</v>
      </c>
      <c r="Q24" s="16" t="str">
        <f>IF(Electives!O84&lt;&gt;"", Electives!O84, " ")</f>
        <v xml:space="preserve"> </v>
      </c>
      <c r="S24" s="177" t="str">
        <f>'Cub Awards'!B27</f>
        <v>k</v>
      </c>
      <c r="T24" s="278" t="str">
        <f>'Cub Awards'!C27</f>
        <v>Participate in outdoor sporting event</v>
      </c>
      <c r="U24" s="278"/>
      <c r="V24" s="176" t="str">
        <f>IF('Cub Awards'!O27&lt;&gt;"", 'Cub Awards'!O27, "")</f>
        <v/>
      </c>
    </row>
    <row r="25" spans="1:22" ht="12.75" customHeight="1">
      <c r="A25" s="115" t="str">
        <f>N3</f>
        <v>Sky is the Limit</v>
      </c>
      <c r="B25" s="16" t="str">
        <f>Electives!O70</f>
        <v/>
      </c>
      <c r="D25" s="346"/>
      <c r="E25" s="16">
        <f>Achievements!B30</f>
        <v>2</v>
      </c>
      <c r="F25" s="105" t="str">
        <f>Achievements!C30</f>
        <v>Make a den job chart</v>
      </c>
      <c r="G25" s="16" t="str">
        <f>IF(Achievements!O30&lt;&gt;"", Achievements!O30, " ")</f>
        <v xml:space="preserve"> </v>
      </c>
      <c r="I25" s="343"/>
      <c r="J25" s="16">
        <f>Electives!B30</f>
        <v>7</v>
      </c>
      <c r="K25" s="145" t="str">
        <f>Electives!C30</f>
        <v>Share favorite snack from your heritage</v>
      </c>
      <c r="L25" s="16" t="str">
        <f>IF(Electives!O30&lt;&gt;"", Electives!O30, " ")</f>
        <v xml:space="preserve"> </v>
      </c>
      <c r="N25" s="348"/>
      <c r="O25" s="16">
        <f>Electives!B85</f>
        <v>5</v>
      </c>
      <c r="P25" s="107" t="str">
        <f>Electives!C85</f>
        <v>Invent a game and play it</v>
      </c>
      <c r="Q25" s="16" t="str">
        <f>IF(Electives!O85&lt;&gt;"", Electives!O85, " ")</f>
        <v xml:space="preserve"> </v>
      </c>
      <c r="S25" s="177" t="str">
        <f>'Cub Awards'!B28</f>
        <v>l</v>
      </c>
      <c r="T25" s="278" t="str">
        <f>'Cub Awards'!C28</f>
        <v>Participate in outdoor worship service</v>
      </c>
      <c r="U25" s="278"/>
      <c r="V25" s="176" t="str">
        <f>IF('Cub Awards'!O28&lt;&gt;"", 'Cub Awards'!O28, "")</f>
        <v/>
      </c>
    </row>
    <row r="26" spans="1:22" ht="12.75" customHeight="1">
      <c r="A26" s="115" t="str">
        <f>N12</f>
        <v>Stories in Shapes</v>
      </c>
      <c r="B26" s="113" t="str">
        <f>Electives!O77</f>
        <v/>
      </c>
      <c r="D26" s="346"/>
      <c r="E26" s="16">
        <f>Achievements!B31</f>
        <v>3</v>
      </c>
      <c r="F26" s="143" t="str">
        <f>Achievements!C31</f>
        <v>Do two chores at home weekly for a month</v>
      </c>
      <c r="G26" s="16" t="str">
        <f>IF(Achievements!O31&lt;&gt;"", Achievements!O31, " ")</f>
        <v xml:space="preserve"> </v>
      </c>
      <c r="I26" s="343"/>
      <c r="J26" s="16">
        <f>Electives!B31</f>
        <v>8</v>
      </c>
      <c r="K26" s="107" t="str">
        <f>Electives!C31</f>
        <v>Locate your family's origin on a map</v>
      </c>
      <c r="L26" s="16" t="str">
        <f>IF(Electives!O31&lt;&gt;"", Electives!O31, " ")</f>
        <v xml:space="preserve"> </v>
      </c>
      <c r="N26" s="348"/>
      <c r="O26" s="16">
        <f>Electives!B86</f>
        <v>6</v>
      </c>
      <c r="P26" s="107" t="str">
        <f>Electives!C86</f>
        <v>Play a team game with your den</v>
      </c>
      <c r="Q26" s="16" t="str">
        <f>IF(Electives!O86&lt;&gt;"", Electives!O86, " ")</f>
        <v xml:space="preserve"> </v>
      </c>
      <c r="S26" s="177" t="str">
        <f>'Cub Awards'!B29</f>
        <v>m</v>
      </c>
      <c r="T26" s="278" t="str">
        <f>'Cub Awards'!C29</f>
        <v>Explore park</v>
      </c>
      <c r="U26" s="278"/>
      <c r="V26" s="176" t="str">
        <f>IF('Cub Awards'!O29&lt;&gt;"", 'Cub Awards'!O29, "")</f>
        <v/>
      </c>
    </row>
    <row r="27" spans="1:22">
      <c r="A27" s="115" t="str">
        <f>N18</f>
        <v>Tiger-iffic!</v>
      </c>
      <c r="B27" s="16" t="str">
        <f>Electives!O87</f>
        <v xml:space="preserve"> </v>
      </c>
      <c r="D27" s="346"/>
      <c r="E27" s="16">
        <f>Achievements!B32</f>
        <v>4</v>
      </c>
      <c r="F27" s="105" t="str">
        <f>Achievements!C32</f>
        <v>Do activity to help community</v>
      </c>
      <c r="G27" s="16" t="str">
        <f>IF(Achievements!O32&lt;&gt;"", Achievements!O32, " ")</f>
        <v xml:space="preserve"> </v>
      </c>
      <c r="I27" s="338" t="str">
        <f>Electives!B33</f>
        <v>Floats and Boats</v>
      </c>
      <c r="J27" s="338"/>
      <c r="K27" s="338"/>
      <c r="L27" s="141" t="str">
        <f>IF(Electives!O31&lt;&gt;"", Electives!O31, " ")</f>
        <v xml:space="preserve"> </v>
      </c>
      <c r="N27" s="344" t="str">
        <f>Electives!B88</f>
        <v>Tiger: Safe and Smart</v>
      </c>
      <c r="O27" s="344"/>
      <c r="P27" s="344"/>
      <c r="Q27" s="344"/>
      <c r="S27" s="177" t="str">
        <f>'Cub Awards'!B30</f>
        <v>n</v>
      </c>
      <c r="T27" s="278" t="str">
        <f>'Cub Awards'!C30</f>
        <v>Invent and play outside game</v>
      </c>
      <c r="U27" s="278"/>
      <c r="V27" s="176" t="str">
        <f>IF('Cub Awards'!O30&lt;&gt;"", 'Cub Awards'!O30, "")</f>
        <v/>
      </c>
    </row>
    <row r="28" spans="1:22">
      <c r="A28" s="115" t="str">
        <f>N27</f>
        <v>Tiger: Safe and Smart</v>
      </c>
      <c r="B28" s="16" t="str">
        <f>Electives!O98</f>
        <v xml:space="preserve"> </v>
      </c>
      <c r="D28" s="346"/>
      <c r="E28" s="16">
        <f>Achievements!B33</f>
        <v>5</v>
      </c>
      <c r="F28" s="142" t="str">
        <f>Achievements!C33</f>
        <v>Show 3 ways a den makes a good team</v>
      </c>
      <c r="G28" s="16" t="str">
        <f>IF(Achievements!O33&lt;&gt;"", Achievements!O33, " ")</f>
        <v xml:space="preserve"> </v>
      </c>
      <c r="I28" s="343" t="str">
        <f>Electives!E33</f>
        <v>(1-4 and one of 5-7)</v>
      </c>
      <c r="J28" s="16">
        <f>Electives!B34</f>
        <v>1</v>
      </c>
      <c r="K28" s="140" t="str">
        <f>Electives!C34</f>
        <v>Say the SCOUT water safety chant</v>
      </c>
      <c r="L28" s="16" t="str">
        <f>IF(Electives!O34&lt;&gt;"", Electives!O34, " ")</f>
        <v xml:space="preserve"> </v>
      </c>
      <c r="N28" s="343" t="str">
        <f>Electives!E88</f>
        <v>(do 1-8)</v>
      </c>
      <c r="O28" s="16">
        <f>Electives!B89</f>
        <v>1</v>
      </c>
      <c r="P28" s="107" t="str">
        <f>Electives!C89</f>
        <v>Memorize your Address</v>
      </c>
      <c r="Q28" s="16" t="str">
        <f>IF(Electives!O89&lt;&gt;"", Electives!O89, " ")</f>
        <v xml:space="preserve"> </v>
      </c>
    </row>
    <row r="29" spans="1:22" ht="12.75" customHeight="1">
      <c r="A29" s="115" t="str">
        <f>N37</f>
        <v>Tiger Tag</v>
      </c>
      <c r="B29" s="16" t="str">
        <f>Electives!O104</f>
        <v/>
      </c>
      <c r="D29" s="344" t="str">
        <f>Achievements!B35</f>
        <v>Tiger Bites</v>
      </c>
      <c r="E29" s="344"/>
      <c r="F29" s="344"/>
      <c r="G29" s="344"/>
      <c r="I29" s="343"/>
      <c r="J29" s="16">
        <f>Electives!B35</f>
        <v>2</v>
      </c>
      <c r="K29" s="140" t="str">
        <f>Electives!C35</f>
        <v>Importance of buddies and play game</v>
      </c>
      <c r="L29" s="16" t="str">
        <f>IF(Electives!O35&lt;&gt;"", Electives!O35, " ")</f>
        <v xml:space="preserve"> </v>
      </c>
      <c r="N29" s="343"/>
      <c r="O29" s="16">
        <f>Electives!B90</f>
        <v>2</v>
      </c>
      <c r="P29" s="109" t="str">
        <f>Electives!C90</f>
        <v>Memorize an emergency contact's phone #</v>
      </c>
      <c r="Q29" s="16" t="str">
        <f>IF(Electives!O90&lt;&gt;"", Electives!O90, " ")</f>
        <v xml:space="preserve"> </v>
      </c>
    </row>
    <row r="30" spans="1:22" ht="12.75" customHeight="1">
      <c r="A30" s="115" t="str">
        <f>N42</f>
        <v>Tiger Tales</v>
      </c>
      <c r="B30" s="16" t="str">
        <f>Electives!O113</f>
        <v xml:space="preserve"> </v>
      </c>
      <c r="D30" s="347" t="str">
        <f>Achievements!E35</f>
        <v>(do 1-2 and two of 3-6)</v>
      </c>
      <c r="E30" s="16">
        <f>Achievements!B36</f>
        <v>1</v>
      </c>
      <c r="F30" s="105" t="str">
        <f>Achievements!C36</f>
        <v>Identify good and bad food choices</v>
      </c>
      <c r="G30" s="16" t="str">
        <f>IF(Achievements!O36&lt;&gt;"", Achievements!O36, " ")</f>
        <v xml:space="preserve"> </v>
      </c>
      <c r="I30" s="343"/>
      <c r="J30" s="16">
        <f>Electives!B36</f>
        <v>3</v>
      </c>
      <c r="K30" s="140" t="str">
        <f>Electives!C36</f>
        <v>Help someone into the water</v>
      </c>
      <c r="L30" s="16" t="str">
        <f>IF(Electives!O36&lt;&gt;"", Electives!O36, " ")</f>
        <v xml:space="preserve"> </v>
      </c>
      <c r="N30" s="343"/>
      <c r="O30" s="16">
        <f>Electives!B91</f>
        <v>3</v>
      </c>
      <c r="P30" s="107" t="str">
        <f>Electives!C91</f>
        <v>Take 911 safety quiz</v>
      </c>
      <c r="Q30" s="16" t="str">
        <f>IF(Electives!O91&lt;&gt;"", Electives!O91, " ")</f>
        <v xml:space="preserve"> </v>
      </c>
      <c r="S30" s="329" t="s">
        <v>419</v>
      </c>
      <c r="T30" s="329"/>
      <c r="U30" s="329"/>
      <c r="V30" s="329"/>
    </row>
    <row r="31" spans="1:22">
      <c r="A31" s="112" t="str">
        <f>N50</f>
        <v>Tiger Theater</v>
      </c>
      <c r="B31" s="16" t="str">
        <f>Electives!O120</f>
        <v xml:space="preserve"> </v>
      </c>
      <c r="D31" s="347"/>
      <c r="E31" s="16">
        <f>Achievements!B37</f>
        <v>2</v>
      </c>
      <c r="F31" s="105" t="str">
        <f>Achievements!C37</f>
        <v>Keep yourself and area clean</v>
      </c>
      <c r="G31" s="16" t="str">
        <f>IF(Achievements!O37&lt;&gt;"", Achievements!O37, " ")</f>
        <v xml:space="preserve"> </v>
      </c>
      <c r="I31" s="343"/>
      <c r="J31" s="16">
        <f>Electives!B37</f>
        <v>4</v>
      </c>
      <c r="K31" s="147" t="str">
        <f>Electives!C37</f>
        <v>Blow your breath under water and do a glide</v>
      </c>
      <c r="L31" s="16" t="str">
        <f>IF(Electives!O37&lt;&gt;"", Electives!O37, " ")</f>
        <v xml:space="preserve"> </v>
      </c>
      <c r="N31" s="343"/>
      <c r="O31" s="16">
        <f>Electives!B92</f>
        <v>4</v>
      </c>
      <c r="P31" s="107" t="str">
        <f>Electives!C92</f>
        <v>Show "Stop Drop and Roll"</v>
      </c>
      <c r="Q31" s="16" t="str">
        <f>IF(Electives!O92&lt;&gt;"", Electives!O92, " ")</f>
        <v xml:space="preserve"> </v>
      </c>
      <c r="S31" s="329"/>
      <c r="T31" s="329"/>
      <c r="U31" s="329"/>
      <c r="V31" s="329"/>
    </row>
    <row r="32" spans="1:22">
      <c r="A32" s="2"/>
      <c r="B32" s="15"/>
      <c r="D32" s="347"/>
      <c r="E32" s="16">
        <f>Achievements!B38</f>
        <v>3</v>
      </c>
      <c r="F32" s="142" t="str">
        <f>Achievements!C38</f>
        <v>Show difference between fruit and veggie</v>
      </c>
      <c r="G32" s="16" t="str">
        <f>IF(Achievements!O38&lt;&gt;"", Achievements!O38, " ")</f>
        <v xml:space="preserve"> </v>
      </c>
      <c r="I32" s="343"/>
      <c r="J32" s="16">
        <f>Electives!B38</f>
        <v>5</v>
      </c>
      <c r="K32" s="140" t="str">
        <f>Electives!C38</f>
        <v>Identify five different kinds of boats</v>
      </c>
      <c r="L32" s="16" t="str">
        <f>IF(Electives!O38&lt;&gt;"", Electives!O38, " ")</f>
        <v xml:space="preserve"> </v>
      </c>
      <c r="N32" s="343"/>
      <c r="O32" s="16">
        <f>Electives!B93</f>
        <v>5</v>
      </c>
      <c r="P32" s="107" t="str">
        <f>Electives!C93</f>
        <v>Show rolling someone in a blanket</v>
      </c>
      <c r="Q32" s="16" t="str">
        <f>IF(Electives!O93&lt;&gt;"", Electives!O93, " ")</f>
        <v xml:space="preserve"> </v>
      </c>
      <c r="S32" s="10"/>
      <c r="T32" s="178" t="str">
        <f>'Shooting Sports'!C5</f>
        <v>BB Gun: Level 1</v>
      </c>
      <c r="U32" s="10"/>
      <c r="V32" s="10"/>
    </row>
    <row r="33" spans="1:22" ht="12.75" customHeight="1">
      <c r="A33" s="2"/>
      <c r="B33" s="15"/>
      <c r="D33" s="347"/>
      <c r="E33" s="16">
        <f>Achievements!B39</f>
        <v>4</v>
      </c>
      <c r="F33" s="105" t="str">
        <f>Achievements!C39</f>
        <v>Help your family at a meal for a week</v>
      </c>
      <c r="G33" s="16" t="str">
        <f>IF(Achievements!O39&lt;&gt;"", Achievements!O39, " ")</f>
        <v xml:space="preserve"> </v>
      </c>
      <c r="I33" s="343"/>
      <c r="J33" s="16">
        <f>Electives!B39</f>
        <v>6</v>
      </c>
      <c r="K33" s="140" t="str">
        <f>Electives!C39</f>
        <v>Build a boat from recycled materials</v>
      </c>
      <c r="L33" s="16" t="str">
        <f>IF(Electives!O39&lt;&gt;"", Electives!O39, " ")</f>
        <v xml:space="preserve"> </v>
      </c>
      <c r="N33" s="343"/>
      <c r="O33" s="16">
        <f>Electives!B94</f>
        <v>6</v>
      </c>
      <c r="P33" s="107" t="str">
        <f>Electives!C94</f>
        <v>Make a fire escape map</v>
      </c>
      <c r="Q33" s="16" t="str">
        <f>IF(Electives!O94&lt;&gt;"", Electives!O94, " ")</f>
        <v xml:space="preserve"> </v>
      </c>
      <c r="S33" s="148">
        <f>'Shooting Sports'!B6</f>
        <v>1</v>
      </c>
      <c r="T33" s="148" t="str">
        <f>'Shooting Sports'!C6</f>
        <v>Explain what to do if you find gun</v>
      </c>
      <c r="U33" s="148"/>
      <c r="V33" s="148" t="str">
        <f>IF('Shooting Sports'!O6&lt;&gt;"", 'Shooting Sports'!O6, "")</f>
        <v/>
      </c>
    </row>
    <row r="34" spans="1:22" ht="12.75" customHeight="1">
      <c r="A34" s="2"/>
      <c r="B34" s="15"/>
      <c r="D34" s="347"/>
      <c r="E34" s="16">
        <f>Achievements!B40</f>
        <v>5</v>
      </c>
      <c r="F34" s="143" t="str">
        <f>Achievements!C40</f>
        <v>Use manners while eating with your fingers</v>
      </c>
      <c r="G34" s="16" t="str">
        <f>IF(Achievements!O40&lt;&gt;"", Achievements!O40, " ")</f>
        <v xml:space="preserve"> </v>
      </c>
      <c r="I34" s="343"/>
      <c r="J34" s="16">
        <f>Electives!B40</f>
        <v>7</v>
      </c>
      <c r="K34" s="146" t="str">
        <f>Electives!C40</f>
        <v>Show you can wear a life jacket properly</v>
      </c>
      <c r="L34" s="16" t="str">
        <f>IF(Electives!O40&lt;&gt;"", Electives!O40, " ")</f>
        <v xml:space="preserve"> </v>
      </c>
      <c r="N34" s="343"/>
      <c r="O34" s="16">
        <f>Electives!B95</f>
        <v>7</v>
      </c>
      <c r="P34" s="108" t="str">
        <f>Electives!C95</f>
        <v>Explain fire escape map and do fire drill</v>
      </c>
      <c r="Q34" s="16" t="str">
        <f>IF(Electives!O95&lt;&gt;"", Electives!O95, " ")</f>
        <v xml:space="preserve"> </v>
      </c>
      <c r="S34" s="148">
        <f>'Shooting Sports'!B7</f>
        <v>2</v>
      </c>
      <c r="T34" s="148" t="str">
        <f>'Shooting Sports'!C7</f>
        <v>Load, fire, secure gun and safety mech.</v>
      </c>
      <c r="U34" s="148"/>
      <c r="V34" s="148" t="str">
        <f>IF('Shooting Sports'!O7&lt;&gt;"", 'Shooting Sports'!O7, "")</f>
        <v/>
      </c>
    </row>
    <row r="35" spans="1:22">
      <c r="A35" s="88" t="s">
        <v>92</v>
      </c>
      <c r="B35" s="119"/>
      <c r="D35" s="347"/>
      <c r="E35" s="16">
        <f>Achievements!B41</f>
        <v>6</v>
      </c>
      <c r="F35" s="105" t="str">
        <f>Achievements!C41</f>
        <v>Make a good snack choice for den</v>
      </c>
      <c r="G35" s="16" t="str">
        <f>IF(Achievements!O41&lt;&gt;"", Achievements!O41, " ")</f>
        <v xml:space="preserve"> </v>
      </c>
      <c r="I35" s="338" t="str">
        <f>Electives!B42</f>
        <v>Good Knights</v>
      </c>
      <c r="J35" s="338"/>
      <c r="K35" s="338"/>
      <c r="L35" s="338"/>
      <c r="N35" s="343"/>
      <c r="O35" s="16">
        <f>Electives!B96</f>
        <v>8</v>
      </c>
      <c r="P35" s="144" t="str">
        <f>Electives!C96</f>
        <v>Find and check batteries in smoke detectors</v>
      </c>
      <c r="Q35" s="16" t="str">
        <f>IF(Electives!O96&lt;&gt;"", Electives!O96, " ")</f>
        <v xml:space="preserve"> </v>
      </c>
      <c r="S35" s="148">
        <f>'Shooting Sports'!B8</f>
        <v>3</v>
      </c>
      <c r="T35" s="148" t="str">
        <f>'Shooting Sports'!C8</f>
        <v>Demonstrate good shooting techniques</v>
      </c>
      <c r="U35" s="148"/>
      <c r="V35" s="148" t="str">
        <f>IF('Shooting Sports'!O8&lt;&gt;"", 'Shooting Sports'!O8, "")</f>
        <v/>
      </c>
    </row>
    <row r="36" spans="1:22" ht="12.75" customHeight="1">
      <c r="A36" s="89" t="s">
        <v>93</v>
      </c>
      <c r="B36" s="120"/>
      <c r="D36" s="344" t="str">
        <f>Achievements!B43</f>
        <v>Tigers in the Wild</v>
      </c>
      <c r="E36" s="344"/>
      <c r="F36" s="344"/>
      <c r="G36" s="344"/>
      <c r="I36" s="347" t="str">
        <f>Electives!E42</f>
        <v>(do 1-2 and two of 3-6)</v>
      </c>
      <c r="J36" s="16">
        <f>Electives!B43</f>
        <v>1</v>
      </c>
      <c r="K36" s="107" t="str">
        <f>Electives!C43</f>
        <v>Explain one point of the Scout Law</v>
      </c>
      <c r="L36" s="16" t="str">
        <f>IF(Electives!O43&lt;&gt;"", Electives!O43, " ")</f>
        <v xml:space="preserve"> </v>
      </c>
      <c r="N36" s="343"/>
      <c r="O36" s="16">
        <f>Electives!B97</f>
        <v>9</v>
      </c>
      <c r="P36" s="107" t="str">
        <f>Electives!C97</f>
        <v>Visit with an emergency responder</v>
      </c>
      <c r="Q36" s="16" t="str">
        <f>IF(Electives!O97&lt;&gt;"", Electives!O97, " ")</f>
        <v xml:space="preserve"> </v>
      </c>
      <c r="S36" s="148">
        <f>'Shooting Sports'!B9</f>
        <v>4</v>
      </c>
      <c r="T36" s="148" t="str">
        <f>'Shooting Sports'!C9</f>
        <v>Show how to put away and store gun</v>
      </c>
      <c r="U36" s="148"/>
      <c r="V36" s="148" t="str">
        <f>IF('Shooting Sports'!O9&lt;&gt;"", 'Shooting Sports'!O9, "")</f>
        <v/>
      </c>
    </row>
    <row r="37" spans="1:22" ht="12.75" customHeight="1">
      <c r="A37" s="89" t="s">
        <v>334</v>
      </c>
      <c r="B37" s="120"/>
      <c r="D37" s="343" t="str">
        <f>Achievements!E43</f>
        <v>(do 1-3 and one of 4-7)</v>
      </c>
      <c r="E37" s="16">
        <f>Achievements!B44</f>
        <v>1</v>
      </c>
      <c r="F37" s="142" t="str">
        <f>Achievements!C44</f>
        <v>Collect the CS Six Essentials for a hike</v>
      </c>
      <c r="G37" s="16" t="str">
        <f>IF(Achievements!O44&lt;&gt;"", Achievements!O44, " ")</f>
        <v xml:space="preserve"> </v>
      </c>
      <c r="I37" s="347"/>
      <c r="J37" s="16">
        <f>Electives!B44</f>
        <v>2</v>
      </c>
      <c r="K37" s="107" t="str">
        <f>Electives!C44</f>
        <v>Make a code of conduct for your den</v>
      </c>
      <c r="L37" s="16" t="str">
        <f>IF(Electives!O44&lt;&gt;"", Electives!O44, " ")</f>
        <v xml:space="preserve"> </v>
      </c>
      <c r="N37" s="344" t="str">
        <f>Electives!B99</f>
        <v>Tiger Tag</v>
      </c>
      <c r="O37" s="344"/>
      <c r="P37" s="344"/>
      <c r="Q37" s="344"/>
      <c r="S37" s="179"/>
      <c r="T37" s="178" t="str">
        <f>'Shooting Sports'!C11</f>
        <v>BB Gun: Level 2</v>
      </c>
      <c r="U37" s="179"/>
      <c r="V37" s="179" t="str">
        <f>IF('Shooting Sports'!O11&lt;&gt;"", 'Shooting Sports'!O11, "")</f>
        <v/>
      </c>
    </row>
    <row r="38" spans="1:22" ht="12.75" customHeight="1">
      <c r="A38" s="90" t="s">
        <v>94</v>
      </c>
      <c r="B38" s="121"/>
      <c r="D38" s="343"/>
      <c r="E38" s="16">
        <f>Achievements!B45</f>
        <v>2</v>
      </c>
      <c r="F38" s="105" t="str">
        <f>Achievements!C45</f>
        <v>Go for a hike and carry your own gear</v>
      </c>
      <c r="G38" s="16" t="str">
        <f>IF(Achievements!O45&lt;&gt;"", Achievements!O45, " ")</f>
        <v xml:space="preserve"> </v>
      </c>
      <c r="I38" s="347"/>
      <c r="J38" s="16">
        <f>Electives!B45</f>
        <v>3</v>
      </c>
      <c r="K38" s="107" t="str">
        <f>Electives!C45</f>
        <v>Create a den and a personal shield</v>
      </c>
      <c r="L38" s="16" t="str">
        <f>IF(Electives!O45&lt;&gt;"", Electives!O45, " ")</f>
        <v xml:space="preserve"> </v>
      </c>
      <c r="N38" s="332" t="str">
        <f>Electives!E99</f>
        <v>(do 1-2 and one of 3-4)</v>
      </c>
      <c r="O38" s="16">
        <f>Electives!B100</f>
        <v>1</v>
      </c>
      <c r="P38" s="107" t="str">
        <f>Electives!C100</f>
        <v>Tell den about active game</v>
      </c>
      <c r="Q38" s="16" t="str">
        <f>IF(Electives!O100&lt;&gt;"", Electives!O100, " ")</f>
        <v xml:space="preserve"> </v>
      </c>
      <c r="S38" s="148">
        <f>'Shooting Sports'!B12</f>
        <v>1</v>
      </c>
      <c r="T38" s="148" t="str">
        <f>'Shooting Sports'!C12</f>
        <v>Earn the Level 1 Emblem for BB Gun</v>
      </c>
      <c r="U38" s="148"/>
      <c r="V38" s="148" t="str">
        <f>IF('Shooting Sports'!O12&lt;&gt;"", 'Shooting Sports'!O12, "")</f>
        <v/>
      </c>
    </row>
    <row r="39" spans="1:22" ht="12.75" customHeight="1">
      <c r="A39" s="2"/>
      <c r="B39" s="15"/>
      <c r="D39" s="343"/>
      <c r="E39" s="16" t="str">
        <f>Achievements!B46</f>
        <v>3a</v>
      </c>
      <c r="F39" s="105" t="str">
        <f>Achievements!C46</f>
        <v>Talk about being clean in outdoors</v>
      </c>
      <c r="G39" s="16" t="str">
        <f>IF(Achievements!O46&lt;&gt;"", Achievements!O46, " ")</f>
        <v xml:space="preserve"> </v>
      </c>
      <c r="I39" s="347"/>
      <c r="J39" s="16">
        <f>Electives!B46</f>
        <v>4</v>
      </c>
      <c r="K39" s="110" t="str">
        <f>Electives!C46</f>
        <v>Build a castle out of recycled materials</v>
      </c>
      <c r="L39" s="16" t="str">
        <f>IF(Electives!O46&lt;&gt;"", Electives!O46, " ")</f>
        <v xml:space="preserve"> </v>
      </c>
      <c r="N39" s="333"/>
      <c r="O39" s="16">
        <f>Electives!B101</f>
        <v>2</v>
      </c>
      <c r="P39" s="108" t="str">
        <f>Electives!C101</f>
        <v>Play two games with den.  Discuss</v>
      </c>
      <c r="Q39" s="16" t="str">
        <f>IF(Electives!O101&lt;&gt;"", Electives!O101, " ")</f>
        <v xml:space="preserve"> </v>
      </c>
      <c r="S39" s="148" t="str">
        <f>'Shooting Sports'!B13</f>
        <v>S1</v>
      </c>
      <c r="T39" s="148" t="str">
        <f>'Shooting Sports'!C13</f>
        <v>Demonstrate one shooting position</v>
      </c>
      <c r="U39" s="148"/>
      <c r="V39" s="148" t="str">
        <f>IF('Shooting Sports'!O13&lt;&gt;"", 'Shooting Sports'!O13, "")</f>
        <v/>
      </c>
    </row>
    <row r="40" spans="1:22">
      <c r="D40" s="343"/>
      <c r="E40" s="16" t="str">
        <f>Achievements!B47</f>
        <v>3b</v>
      </c>
      <c r="F40" s="105" t="str">
        <f>Achievements!C47</f>
        <v>Discuss "trash your trash"</v>
      </c>
      <c r="G40" s="16" t="str">
        <f>IF(Achievements!O47&lt;&gt;"", Achievements!O47, " ")</f>
        <v xml:space="preserve"> </v>
      </c>
      <c r="I40" s="347"/>
      <c r="J40" s="16">
        <f>Electives!B47</f>
        <v>5</v>
      </c>
      <c r="K40" s="107" t="str">
        <f>Electives!C47</f>
        <v>Design a Tiger Knight obstacle course</v>
      </c>
      <c r="L40" s="16" t="str">
        <f>IF(Electives!O47&lt;&gt;"", Electives!O47, " ")</f>
        <v xml:space="preserve"> </v>
      </c>
      <c r="N40" s="333"/>
      <c r="O40" s="16">
        <f>Electives!B102</f>
        <v>3</v>
      </c>
      <c r="P40" s="107" t="str">
        <f>Electives!C102</f>
        <v>Play a relay game with your den</v>
      </c>
      <c r="Q40" s="16" t="str">
        <f>IF(Electives!O102&lt;&gt;"", Electives!O102, " ")</f>
        <v xml:space="preserve"> </v>
      </c>
      <c r="S40" s="148" t="str">
        <f>'Shooting Sports'!B14</f>
        <v>S2</v>
      </c>
      <c r="T40" s="148" t="str">
        <f>'Shooting Sports'!C14</f>
        <v>Fire 5 BBs in 2 volleys at the Tiger target</v>
      </c>
      <c r="U40" s="148"/>
      <c r="V40" s="148" t="str">
        <f>IF('Shooting Sports'!O14&lt;&gt;"", 'Shooting Sports'!O14, "")</f>
        <v/>
      </c>
    </row>
    <row r="41" spans="1:22">
      <c r="D41" s="343"/>
      <c r="E41" s="16" t="str">
        <f>Achievements!B48</f>
        <v>3c</v>
      </c>
      <c r="F41" s="142" t="str">
        <f>Achievements!C48</f>
        <v>Apply Outdoor Code and Leave no Trace</v>
      </c>
      <c r="G41" s="16" t="str">
        <f>IF(Achievements!O48&lt;&gt;"", Achievements!O48, " ")</f>
        <v xml:space="preserve"> </v>
      </c>
      <c r="I41" s="347"/>
      <c r="J41" s="16">
        <f>Electives!B48</f>
        <v>6</v>
      </c>
      <c r="K41" s="107" t="str">
        <f>Electives!C48</f>
        <v>Participate in a service project</v>
      </c>
      <c r="L41" s="16" t="str">
        <f>IF(Electives!O48&lt;&gt;"", Electives!O48, " ")</f>
        <v xml:space="preserve"> </v>
      </c>
      <c r="N41" s="334"/>
      <c r="O41" s="16">
        <f>Electives!B103</f>
        <v>4</v>
      </c>
      <c r="P41" s="108" t="str">
        <f>Electives!C103</f>
        <v>Choose an outdoor game with you den</v>
      </c>
      <c r="Q41" s="16" t="str">
        <f>IF(Electives!O103&lt;&gt;"", Electives!O103, " ")</f>
        <v xml:space="preserve"> </v>
      </c>
      <c r="S41" s="148" t="str">
        <f>'Shooting Sports'!B15</f>
        <v>S3</v>
      </c>
      <c r="T41" s="148" t="str">
        <f>'Shooting Sports'!C15</f>
        <v>Demonstrate/Explain range commands</v>
      </c>
      <c r="U41" s="148"/>
      <c r="V41" s="148" t="str">
        <f>IF('Shooting Sports'!O15&lt;&gt;"", 'Shooting Sports'!O15, "")</f>
        <v/>
      </c>
    </row>
    <row r="42" spans="1:22" ht="12.75" customHeight="1">
      <c r="D42" s="343"/>
      <c r="E42" s="16">
        <f>Achievements!B49</f>
        <v>4</v>
      </c>
      <c r="F42" s="105" t="str">
        <f>Achievements!C49</f>
        <v>Find plant/animal signs on a hike</v>
      </c>
      <c r="G42" s="16" t="str">
        <f>IF(Achievements!O49&lt;&gt;"", Achievements!O49, " ")</f>
        <v xml:space="preserve"> </v>
      </c>
      <c r="I42" s="338" t="str">
        <f>Electives!B50</f>
        <v>Rolling Tigers</v>
      </c>
      <c r="J42" s="338"/>
      <c r="K42" s="338"/>
      <c r="L42" s="338"/>
      <c r="N42" s="344" t="str">
        <f>Electives!B105</f>
        <v>Tiger Tales</v>
      </c>
      <c r="O42" s="344"/>
      <c r="P42" s="344"/>
      <c r="Q42" s="344"/>
      <c r="S42" s="179"/>
      <c r="T42" s="178" t="str">
        <f>'Shooting Sports'!C17</f>
        <v>Archery: Level 1</v>
      </c>
      <c r="U42" s="179"/>
      <c r="V42" s="179" t="str">
        <f>IF('Shooting Sports'!O17&lt;&gt;"", 'Shooting Sports'!O17, "")</f>
        <v/>
      </c>
    </row>
    <row r="43" spans="1:22" ht="12.75" customHeight="1">
      <c r="D43" s="343"/>
      <c r="E43" s="16">
        <f>Achievements!B50</f>
        <v>5</v>
      </c>
      <c r="F43" s="105" t="str">
        <f>Achievements!C50</f>
        <v>Participate in campfire</v>
      </c>
      <c r="G43" s="16" t="str">
        <f>IF(Achievements!O50&lt;&gt;"", Achievements!O50, " ")</f>
        <v xml:space="preserve"> </v>
      </c>
      <c r="I43" s="343" t="str">
        <f>Electives!E50</f>
        <v>(do 1-3 and two of 4-9)</v>
      </c>
      <c r="J43" s="16">
        <f>Electives!B51</f>
        <v>1</v>
      </c>
      <c r="K43" s="140" t="str">
        <f>Electives!C51</f>
        <v>Demonstrate proper safety gear</v>
      </c>
      <c r="L43" s="16" t="str">
        <f>IF(Electives!O51&lt;&gt;"", Electives!O51, " ")</f>
        <v xml:space="preserve"> </v>
      </c>
      <c r="N43" s="343" t="str">
        <f>Electives!E105</f>
        <v>(do four)</v>
      </c>
      <c r="O43" s="16">
        <f>Electives!B106</f>
        <v>1</v>
      </c>
      <c r="P43" s="107" t="str">
        <f>Electives!C106</f>
        <v>Create a tall tale with your den</v>
      </c>
      <c r="Q43" s="16" t="str">
        <f>IF(Electives!O106&lt;&gt;"", Electives!O106, " ")</f>
        <v xml:space="preserve"> </v>
      </c>
      <c r="S43" s="148">
        <f>'Shooting Sports'!B18</f>
        <v>1</v>
      </c>
      <c r="T43" s="148" t="str">
        <f>'Shooting Sports'!C18</f>
        <v>Follow archery range rules and whistles</v>
      </c>
      <c r="U43" s="148"/>
      <c r="V43" s="148" t="str">
        <f>IF('Shooting Sports'!O18&lt;&gt;"", 'Shooting Sports'!O18, "")</f>
        <v/>
      </c>
    </row>
    <row r="44" spans="1:22" ht="13.15" customHeight="1">
      <c r="A44" s="2"/>
      <c r="B44" s="15"/>
      <c r="D44" s="343"/>
      <c r="E44" s="16">
        <f>Achievements!B51</f>
        <v>6</v>
      </c>
      <c r="F44" s="105" t="str">
        <f>Achievements!C51</f>
        <v>Find two different trees and plants</v>
      </c>
      <c r="G44" s="16" t="str">
        <f>IF(Achievements!O51&lt;&gt;"", Achievements!O51, " ")</f>
        <v xml:space="preserve"> </v>
      </c>
      <c r="I44" s="343"/>
      <c r="J44" s="16">
        <f>Electives!B52</f>
        <v>2</v>
      </c>
      <c r="K44" s="140" t="str">
        <f>Electives!C52</f>
        <v>Learn and demonstrate bike safety</v>
      </c>
      <c r="L44" s="16" t="str">
        <f>IF(Electives!O52&lt;&gt;"", Electives!O52, " ")</f>
        <v xml:space="preserve"> </v>
      </c>
      <c r="N44" s="343"/>
      <c r="O44" s="16">
        <f>Electives!B107</f>
        <v>2</v>
      </c>
      <c r="P44" s="107" t="str">
        <f>Electives!C107</f>
        <v>Share your own tall tale</v>
      </c>
      <c r="Q44" s="16" t="str">
        <f>IF(Electives!O107&lt;&gt;"", Electives!O107, " ")</f>
        <v xml:space="preserve"> </v>
      </c>
      <c r="S44" s="148">
        <f>'Shooting Sports'!B19</f>
        <v>2</v>
      </c>
      <c r="T44" s="148" t="str">
        <f>'Shooting Sports'!C19</f>
        <v>Identify recurve and compound bow</v>
      </c>
      <c r="U44" s="148"/>
      <c r="V44" s="148" t="str">
        <f>IF('Shooting Sports'!O19&lt;&gt;"", 'Shooting Sports'!O19, "")</f>
        <v/>
      </c>
    </row>
    <row r="45" spans="1:22" ht="12.75" customHeight="1">
      <c r="A45" s="2"/>
      <c r="B45" s="15"/>
      <c r="D45" s="343"/>
      <c r="E45" s="16">
        <f>Achievements!B52</f>
        <v>7</v>
      </c>
      <c r="F45" s="105" t="str">
        <f>Achievements!C52</f>
        <v>Visit nature center/zoo/etc</v>
      </c>
      <c r="G45" s="16" t="str">
        <f>IF(Achievements!O52&lt;&gt;"", Achievements!O52, " ")</f>
        <v xml:space="preserve"> </v>
      </c>
      <c r="I45" s="343"/>
      <c r="J45" s="16">
        <f>Electives!B53</f>
        <v>3</v>
      </c>
      <c r="K45" s="140" t="str">
        <f>Electives!C53</f>
        <v>Demonstrate proper hand signals</v>
      </c>
      <c r="L45" s="16" t="str">
        <f>IF(Electives!O53&lt;&gt;"", Electives!O53, " ")</f>
        <v xml:space="preserve"> </v>
      </c>
      <c r="N45" s="343"/>
      <c r="O45" s="16">
        <f>Electives!B108</f>
        <v>3</v>
      </c>
      <c r="P45" s="107" t="str">
        <f>Electives!C108</f>
        <v>Read tall tale with adult partner</v>
      </c>
      <c r="Q45" s="16" t="str">
        <f>IF(Electives!O108&lt;&gt;"", Electives!O108, " ")</f>
        <v xml:space="preserve"> </v>
      </c>
      <c r="S45" s="148">
        <f>'Shooting Sports'!B20</f>
        <v>3</v>
      </c>
      <c r="T45" s="148" t="str">
        <f>'Shooting Sports'!C20</f>
        <v>Demonstrate arm/finger guards &amp; quiver</v>
      </c>
      <c r="U45" s="148"/>
      <c r="V45" s="148" t="str">
        <f>IF('Shooting Sports'!O20&lt;&gt;"", 'Shooting Sports'!O20, "")</f>
        <v/>
      </c>
    </row>
    <row r="46" spans="1:22">
      <c r="A46" s="2"/>
      <c r="B46" s="15"/>
      <c r="I46" s="343"/>
      <c r="J46" s="16">
        <f>Electives!B54</f>
        <v>4</v>
      </c>
      <c r="K46" s="140" t="str">
        <f>Electives!C54</f>
        <v>Do a safety check on your bicycle</v>
      </c>
      <c r="L46" s="16" t="str">
        <f>IF(Electives!O54&lt;&gt;"", Electives!O54, " ")</f>
        <v xml:space="preserve"> </v>
      </c>
      <c r="N46" s="343"/>
      <c r="O46" s="16">
        <f>Electives!B109</f>
        <v>4</v>
      </c>
      <c r="P46" s="110" t="str">
        <f>Electives!C109</f>
        <v>Share a piece of art from your tall tale</v>
      </c>
      <c r="Q46" s="16" t="str">
        <f>IF(Electives!O109&lt;&gt;"", Electives!O109, " ")</f>
        <v xml:space="preserve"> </v>
      </c>
      <c r="S46" s="148">
        <f>'Shooting Sports'!B21</f>
        <v>4</v>
      </c>
      <c r="T46" s="148" t="str">
        <f>'Shooting Sports'!C21</f>
        <v>Properly shoot a bow</v>
      </c>
      <c r="U46" s="148"/>
      <c r="V46" s="148" t="str">
        <f>IF('Shooting Sports'!O21&lt;&gt;"", 'Shooting Sports'!O21, "")</f>
        <v/>
      </c>
    </row>
    <row r="47" spans="1:22">
      <c r="A47" s="2"/>
      <c r="B47" s="15"/>
      <c r="I47" s="343"/>
      <c r="J47" s="16">
        <f>Electives!B55</f>
        <v>5</v>
      </c>
      <c r="K47" s="140" t="str">
        <f>Electives!C55</f>
        <v>Go on a bicycle hike</v>
      </c>
      <c r="L47" s="16" t="str">
        <f>IF(Electives!O55&lt;&gt;"", Electives!O55, " ")</f>
        <v xml:space="preserve"> </v>
      </c>
      <c r="N47" s="343"/>
      <c r="O47" s="16">
        <f>Electives!B110</f>
        <v>5</v>
      </c>
      <c r="P47" s="107" t="str">
        <f>Electives!C110</f>
        <v>Play a game from the past</v>
      </c>
      <c r="Q47" s="16" t="str">
        <f>IF(Electives!O110&lt;&gt;"", Electives!O110, " ")</f>
        <v xml:space="preserve"> </v>
      </c>
      <c r="S47" s="148">
        <f>'Shooting Sports'!B22</f>
        <v>5</v>
      </c>
      <c r="T47" s="148" t="str">
        <f>'Shooting Sports'!C22</f>
        <v>Safely retrieve arrows</v>
      </c>
      <c r="U47" s="148"/>
      <c r="V47" s="148" t="str">
        <f>IF('Shooting Sports'!O22&lt;&gt;"", 'Shooting Sports'!O22, "")</f>
        <v/>
      </c>
    </row>
    <row r="48" spans="1:22" ht="12.75" customHeight="1">
      <c r="I48" s="343"/>
      <c r="J48" s="16">
        <f>Electives!B56</f>
        <v>6</v>
      </c>
      <c r="K48" s="140" t="str">
        <f>Electives!C56</f>
        <v>Discuss two different kinds of bicycles</v>
      </c>
      <c r="L48" s="16" t="str">
        <f>IF(Electives!O56&lt;&gt;"", Electives!O56, " ")</f>
        <v xml:space="preserve"> </v>
      </c>
      <c r="N48" s="343"/>
      <c r="O48" s="16">
        <f>Electives!B111</f>
        <v>6</v>
      </c>
      <c r="P48" s="107" t="str">
        <f>Electives!C111</f>
        <v>Sing two folk songs</v>
      </c>
      <c r="Q48" s="16" t="str">
        <f>IF(Electives!O111&lt;&gt;"", Electives!O111, " ")</f>
        <v xml:space="preserve"> </v>
      </c>
      <c r="S48" s="179"/>
      <c r="T48" s="178" t="str">
        <f>'Shooting Sports'!C24</f>
        <v>Archery: Level 2</v>
      </c>
      <c r="U48" s="179"/>
      <c r="V48" s="179" t="str">
        <f>IF('Shooting Sports'!O24&lt;&gt;"", 'Shooting Sports'!O24, "")</f>
        <v/>
      </c>
    </row>
    <row r="49" spans="2:22" ht="12.75" customHeight="1">
      <c r="B49" s="139"/>
      <c r="I49" s="343"/>
      <c r="J49" s="16">
        <f>Electives!B57</f>
        <v>7</v>
      </c>
      <c r="K49" s="140" t="str">
        <f>Electives!C57</f>
        <v>Share about a famous cyclist</v>
      </c>
      <c r="L49" s="16" t="str">
        <f>IF(Electives!O57&lt;&gt;"", Electives!O57, " ")</f>
        <v xml:space="preserve"> </v>
      </c>
      <c r="N49" s="343"/>
      <c r="O49" s="16">
        <f>Electives!B112</f>
        <v>7</v>
      </c>
      <c r="P49" s="107" t="str">
        <f>Electives!C112</f>
        <v>Visit a historical museum or landmark</v>
      </c>
      <c r="Q49" s="16" t="str">
        <f>IF(Electives!O112&lt;&gt;"", Electives!O112, " ")</f>
        <v xml:space="preserve"> </v>
      </c>
      <c r="S49" s="148">
        <f>'Shooting Sports'!B25</f>
        <v>1</v>
      </c>
      <c r="T49" s="148" t="str">
        <f>'Shooting Sports'!C25</f>
        <v>Earn the Level 1 Emblem for Archery</v>
      </c>
      <c r="U49" s="148"/>
      <c r="V49" s="148" t="str">
        <f>IF('Shooting Sports'!O25&lt;&gt;"", 'Shooting Sports'!O25, "")</f>
        <v/>
      </c>
    </row>
    <row r="50" spans="2:22">
      <c r="B50" s="139"/>
      <c r="D50" s="139"/>
      <c r="E50" s="139"/>
      <c r="G50" s="139"/>
      <c r="I50" s="343"/>
      <c r="J50" s="16">
        <f>Electives!B58</f>
        <v>8</v>
      </c>
      <c r="K50" s="146" t="str">
        <f>Electives!C58</f>
        <v>Visit a police dept to learn about bike laws</v>
      </c>
      <c r="L50" s="16" t="str">
        <f>IF(Electives!O58&lt;&gt;"", Electives!O58, " ")</f>
        <v xml:space="preserve"> </v>
      </c>
      <c r="N50" s="344" t="str">
        <f>Electives!B114</f>
        <v>Tiger Theater</v>
      </c>
      <c r="O50" s="344"/>
      <c r="P50" s="344"/>
      <c r="Q50" s="344"/>
      <c r="S50" s="148" t="str">
        <f>'Shooting Sports'!B26</f>
        <v>S1</v>
      </c>
      <c r="T50" s="148" t="str">
        <f>'Shooting Sports'!C26</f>
        <v>Identify 3 arrow and 3 bow parts</v>
      </c>
      <c r="U50" s="148"/>
      <c r="V50" s="148" t="str">
        <f>IF('Shooting Sports'!O26&lt;&gt;"", 'Shooting Sports'!O26, "")</f>
        <v/>
      </c>
    </row>
    <row r="51" spans="2:22">
      <c r="B51" s="139"/>
      <c r="D51" s="139"/>
      <c r="E51" s="139"/>
      <c r="G51" s="139"/>
      <c r="I51" s="343"/>
      <c r="J51" s="16">
        <f>Electives!B59</f>
        <v>9</v>
      </c>
      <c r="K51" s="140" t="str">
        <f>Electives!C59</f>
        <v>Identify two jobs that use bicycles</v>
      </c>
      <c r="L51" s="16" t="str">
        <f>IF(Electives!O59&lt;&gt;"", Electives!O59, " ")</f>
        <v xml:space="preserve"> </v>
      </c>
      <c r="N51" s="343" t="str">
        <f>Electives!E114</f>
        <v>(do four)</v>
      </c>
      <c r="O51" s="16">
        <f>Electives!B115</f>
        <v>1</v>
      </c>
      <c r="P51" s="107" t="str">
        <f>Electives!C115</f>
        <v>Discuss types of theater</v>
      </c>
      <c r="Q51" s="16" t="str">
        <f>IF(Electives!O115&lt;&gt;"", Electives!O115, " ")</f>
        <v xml:space="preserve"> </v>
      </c>
      <c r="S51" s="148" t="str">
        <f>'Shooting Sports'!B27</f>
        <v>S2</v>
      </c>
      <c r="T51" s="148" t="str">
        <f>'Shooting Sports'!C27</f>
        <v>Loose 3 arrows in 2 volleys</v>
      </c>
      <c r="U51" s="148"/>
      <c r="V51" s="148" t="str">
        <f>IF('Shooting Sports'!O27&lt;&gt;"", 'Shooting Sports'!O27, "")</f>
        <v/>
      </c>
    </row>
    <row r="52" spans="2:22">
      <c r="B52" s="139"/>
      <c r="D52" s="139"/>
      <c r="E52" s="139"/>
      <c r="G52" s="139"/>
      <c r="N52" s="343"/>
      <c r="O52" s="16">
        <f>Electives!B116</f>
        <v>2</v>
      </c>
      <c r="P52" s="107" t="str">
        <f>Electives!C116</f>
        <v>Play a game of one-word charades</v>
      </c>
      <c r="Q52" s="16" t="str">
        <f>IF(Electives!O116&lt;&gt;"", Electives!O116, " ")</f>
        <v xml:space="preserve"> </v>
      </c>
      <c r="S52" s="148" t="str">
        <f>'Shooting Sports'!B28</f>
        <v>S3</v>
      </c>
      <c r="T52" s="148" t="str">
        <f>'Shooting Sports'!C28</f>
        <v>Demonstrate/Explain range commands</v>
      </c>
      <c r="U52" s="148"/>
      <c r="V52" s="148" t="str">
        <f>IF('Shooting Sports'!O28&lt;&gt;"", 'Shooting Sports'!O28, "")</f>
        <v/>
      </c>
    </row>
    <row r="53" spans="2:22" ht="12.75" customHeight="1">
      <c r="B53" s="139"/>
      <c r="D53" s="139"/>
      <c r="E53" s="139"/>
      <c r="G53" s="139"/>
      <c r="N53" s="343"/>
      <c r="O53" s="16">
        <f>Electives!B117</f>
        <v>3</v>
      </c>
      <c r="P53" s="107" t="str">
        <f>Electives!C117</f>
        <v>Make a puppet</v>
      </c>
      <c r="Q53" s="16" t="str">
        <f>IF(Electives!O117&lt;&gt;"", Electives!O117, " ")</f>
        <v xml:space="preserve"> </v>
      </c>
      <c r="S53" s="179"/>
      <c r="T53" s="178" t="str">
        <f>'Shooting Sports'!C30</f>
        <v>Slingshot: Level 1</v>
      </c>
      <c r="U53" s="179"/>
      <c r="V53" s="179" t="str">
        <f>IF('Shooting Sports'!O30&lt;&gt;"", 'Shooting Sports'!O30, "")</f>
        <v/>
      </c>
    </row>
    <row r="54" spans="2:22" ht="13.15" customHeight="1">
      <c r="B54" s="139"/>
      <c r="D54" s="139"/>
      <c r="E54" s="139"/>
      <c r="G54" s="139"/>
      <c r="N54" s="343"/>
      <c r="O54" s="16">
        <f>Electives!B118</f>
        <v>4</v>
      </c>
      <c r="P54" s="107" t="str">
        <f>Electives!C118</f>
        <v>Perform a simple reader's theater</v>
      </c>
      <c r="Q54" s="16" t="str">
        <f>IF(Electives!O118&lt;&gt;"", Electives!O118, " ")</f>
        <v xml:space="preserve"> </v>
      </c>
      <c r="S54" s="148">
        <f>'Shooting Sports'!B31</f>
        <v>1</v>
      </c>
      <c r="T54" s="148" t="str">
        <f>'Shooting Sports'!C31</f>
        <v>Demonstrate good shooting techniques</v>
      </c>
      <c r="U54" s="148"/>
      <c r="V54" s="148" t="str">
        <f>IF('Shooting Sports'!O31&lt;&gt;"", 'Shooting Sports'!O31, "")</f>
        <v/>
      </c>
    </row>
    <row r="55" spans="2:22">
      <c r="B55" s="139"/>
      <c r="D55" s="139"/>
      <c r="E55" s="139"/>
      <c r="G55" s="139"/>
      <c r="N55" s="343"/>
      <c r="O55" s="16">
        <f>Electives!B119</f>
        <v>5</v>
      </c>
      <c r="P55" s="107" t="str">
        <f>Electives!C119</f>
        <v>Watch a play or attend a story time</v>
      </c>
      <c r="Q55" s="16" t="str">
        <f>IF(Electives!O119&lt;&gt;"", Electives!O119, " ")</f>
        <v xml:space="preserve"> </v>
      </c>
      <c r="S55" s="148">
        <f>'Shooting Sports'!B32</f>
        <v>2</v>
      </c>
      <c r="T55" s="148" t="str">
        <f>'Shooting Sports'!C32</f>
        <v>Explain parts of slingshot</v>
      </c>
      <c r="U55" s="148"/>
      <c r="V55" s="148" t="str">
        <f>IF('Shooting Sports'!O32&lt;&gt;"", 'Shooting Sports'!O32, "")</f>
        <v/>
      </c>
    </row>
    <row r="56" spans="2:22">
      <c r="B56" s="139"/>
      <c r="D56" s="139"/>
      <c r="E56" s="139"/>
      <c r="G56" s="139"/>
      <c r="S56" s="148">
        <f>'Shooting Sports'!B33</f>
        <v>3</v>
      </c>
      <c r="T56" s="148" t="str">
        <f>'Shooting Sports'!C33</f>
        <v>Explain types of ammo</v>
      </c>
      <c r="U56" s="148"/>
      <c r="V56" s="148" t="str">
        <f>IF('Shooting Sports'!O33&lt;&gt;"", 'Shooting Sports'!O33, "")</f>
        <v/>
      </c>
    </row>
    <row r="57" spans="2:22" ht="12.75" customHeight="1">
      <c r="B57" s="139"/>
      <c r="D57" s="139"/>
      <c r="E57" s="139"/>
      <c r="G57" s="139"/>
      <c r="S57" s="148">
        <f>'Shooting Sports'!B34</f>
        <v>4</v>
      </c>
      <c r="T57" s="148" t="str">
        <f>'Shooting Sports'!C34</f>
        <v>Explain types of targets</v>
      </c>
      <c r="U57" s="148"/>
      <c r="V57" s="148" t="str">
        <f>IF('Shooting Sports'!O34&lt;&gt;"", 'Shooting Sports'!O34, "")</f>
        <v/>
      </c>
    </row>
    <row r="58" spans="2:22" ht="12.75" customHeight="1">
      <c r="B58" s="139"/>
      <c r="D58" s="139"/>
      <c r="E58" s="139"/>
      <c r="G58" s="139"/>
      <c r="S58" s="179"/>
      <c r="T58" s="178" t="str">
        <f>'Shooting Sports'!C36</f>
        <v>Slingshot: Level 2</v>
      </c>
      <c r="U58" s="179"/>
      <c r="V58" s="179" t="str">
        <f>IF('Shooting Sports'!O36&lt;&gt;"", 'Shooting Sports'!O36, "")</f>
        <v/>
      </c>
    </row>
    <row r="59" spans="2:22">
      <c r="D59" s="139"/>
      <c r="E59" s="139"/>
      <c r="G59" s="139"/>
      <c r="S59" s="148">
        <f>'Shooting Sports'!B37</f>
        <v>1</v>
      </c>
      <c r="T59" s="148" t="str">
        <f>'Shooting Sports'!C37</f>
        <v>Earn the Level 1 Emblem for Slingshot</v>
      </c>
      <c r="U59" s="148"/>
      <c r="V59" s="148" t="str">
        <f>IF('Shooting Sports'!O37&lt;&gt;"", 'Shooting Sports'!O37, "")</f>
        <v/>
      </c>
    </row>
    <row r="60" spans="2:22">
      <c r="S60" s="148" t="str">
        <f>'Shooting Sports'!B38</f>
        <v>S1</v>
      </c>
      <c r="T60" s="148" t="str">
        <f>'Shooting Sports'!C38</f>
        <v>Fire 3 shots in 2 volleys at a target</v>
      </c>
      <c r="U60" s="148"/>
      <c r="V60" s="148" t="str">
        <f>IF('Shooting Sports'!O38&lt;&gt;"", 'Shooting Sports'!O38, "")</f>
        <v/>
      </c>
    </row>
    <row r="61" spans="2:22">
      <c r="S61" s="148" t="str">
        <f>'Shooting Sports'!B39</f>
        <v>S2</v>
      </c>
      <c r="T61" s="148" t="str">
        <f>'Shooting Sports'!C39</f>
        <v>Demonstrate/Explain range commands</v>
      </c>
      <c r="U61" s="148"/>
      <c r="V61" s="148" t="str">
        <f>IF('Shooting Sports'!O39&lt;&gt;"", 'Shooting Sports'!O39, "")</f>
        <v/>
      </c>
    </row>
    <row r="62" spans="2:22">
      <c r="S62" s="148" t="str">
        <f>'Shooting Sports'!B40</f>
        <v>S3</v>
      </c>
      <c r="T62" s="148" t="str">
        <f>'Shooting Sports'!C40</f>
        <v>Shoot with your off hand</v>
      </c>
      <c r="U62" s="148"/>
      <c r="V62" s="148" t="str">
        <f>IF('Shooting Sports'!O40&lt;&gt;"", 'Shooting Sports'!O40, "")</f>
        <v/>
      </c>
    </row>
    <row r="63" spans="2:22" ht="12.75" customHeight="1">
      <c r="B63" s="139"/>
    </row>
    <row r="64" spans="2:22" ht="12.75" customHeight="1">
      <c r="B64" s="139"/>
      <c r="D64" s="139"/>
      <c r="E64" s="139"/>
      <c r="G64" s="139"/>
    </row>
    <row r="65" spans="2:17">
      <c r="D65" s="139"/>
      <c r="E65" s="139"/>
      <c r="G65" s="139"/>
    </row>
    <row r="69" spans="2:17">
      <c r="J69" s="139"/>
      <c r="L69" s="139"/>
      <c r="O69" s="139"/>
      <c r="Q69" s="139"/>
    </row>
    <row r="70" spans="2:17" ht="12.75" customHeight="1">
      <c r="B70" s="139"/>
      <c r="J70" s="139"/>
      <c r="L70" s="139"/>
      <c r="O70" s="139"/>
      <c r="Q70" s="139"/>
    </row>
    <row r="71" spans="2:17" ht="12.75" customHeight="1">
      <c r="B71" s="139"/>
      <c r="D71" s="139"/>
      <c r="E71" s="139"/>
      <c r="G71" s="139"/>
      <c r="J71" s="139"/>
      <c r="L71" s="139"/>
      <c r="O71" s="139"/>
      <c r="Q71" s="139"/>
    </row>
    <row r="72" spans="2:17" ht="12.75" customHeight="1">
      <c r="B72" s="139"/>
      <c r="D72" s="139"/>
      <c r="E72" s="139"/>
      <c r="G72" s="139"/>
    </row>
    <row r="73" spans="2:17">
      <c r="D73" s="139"/>
      <c r="E73" s="139"/>
      <c r="G73" s="139"/>
    </row>
    <row r="76" spans="2:17">
      <c r="J76" s="139"/>
      <c r="L76" s="139"/>
      <c r="O76" s="139"/>
      <c r="Q76" s="139"/>
    </row>
    <row r="77" spans="2:17" ht="13.15" customHeight="1">
      <c r="B77" s="139"/>
    </row>
    <row r="78" spans="2:17">
      <c r="D78" s="139"/>
      <c r="E78" s="139"/>
      <c r="G78" s="139"/>
    </row>
    <row r="80" spans="2:17">
      <c r="J80" s="139"/>
      <c r="L80" s="139"/>
      <c r="O80" s="139"/>
      <c r="Q80" s="139"/>
    </row>
    <row r="81" spans="2:17" ht="12.75" customHeight="1">
      <c r="B81" s="139"/>
      <c r="J81" s="139"/>
      <c r="L81" s="139"/>
      <c r="O81" s="139"/>
      <c r="Q81" s="139"/>
    </row>
    <row r="82" spans="2:17" ht="12.75" customHeight="1">
      <c r="B82" s="139"/>
      <c r="D82" s="139"/>
      <c r="E82" s="139"/>
    </row>
    <row r="83" spans="2:17">
      <c r="D83" s="139"/>
      <c r="E83" s="139"/>
    </row>
    <row r="84" spans="2:17">
      <c r="J84" s="139"/>
      <c r="L84" s="139"/>
      <c r="O84" s="139"/>
      <c r="Q84" s="139"/>
    </row>
    <row r="85" spans="2:17">
      <c r="B85" s="139"/>
      <c r="J85" s="139"/>
      <c r="L85" s="139"/>
      <c r="O85" s="139"/>
      <c r="Q85" s="139"/>
    </row>
    <row r="86" spans="2:17">
      <c r="B86" s="139"/>
      <c r="D86" s="139"/>
      <c r="E86" s="139"/>
      <c r="G86" s="141" t="str">
        <f>IF(Achievements!O91&lt;&gt;"", Achievements!O91, " ")</f>
        <v xml:space="preserve"> </v>
      </c>
      <c r="J86" s="139"/>
      <c r="L86" s="139"/>
      <c r="O86" s="139"/>
      <c r="Q86" s="139"/>
    </row>
    <row r="87" spans="2:17" ht="13.15" customHeight="1">
      <c r="B87" s="139"/>
      <c r="D87" s="139"/>
      <c r="E87" s="139"/>
      <c r="G87" s="141" t="str">
        <f>IF(Achievements!O92&lt;&gt;"", Achievements!O92, " ")</f>
        <v xml:space="preserve"> </v>
      </c>
      <c r="J87" s="139"/>
      <c r="L87" s="139"/>
      <c r="O87" s="139"/>
      <c r="Q87" s="139"/>
    </row>
    <row r="88" spans="2:17" ht="12.75" customHeight="1">
      <c r="B88" s="139"/>
      <c r="D88" s="139"/>
      <c r="E88" s="139"/>
      <c r="J88" s="139"/>
      <c r="L88" s="139"/>
      <c r="O88" s="139"/>
      <c r="Q88" s="139"/>
    </row>
    <row r="89" spans="2:17" ht="12.75" customHeight="1">
      <c r="B89" s="139"/>
      <c r="D89" s="139"/>
      <c r="E89" s="139"/>
    </row>
    <row r="90" spans="2:17">
      <c r="D90" s="139"/>
      <c r="E90" s="139"/>
    </row>
    <row r="93" spans="2:17">
      <c r="J93" s="139"/>
      <c r="L93" s="139"/>
      <c r="O93" s="139"/>
      <c r="Q93" s="139"/>
    </row>
    <row r="94" spans="2:17" ht="13.15" customHeight="1">
      <c r="B94" s="139"/>
    </row>
    <row r="95" spans="2:17">
      <c r="D95" s="139"/>
      <c r="E95" s="139"/>
    </row>
    <row r="101" spans="2:17">
      <c r="J101" s="139"/>
      <c r="L101" s="139"/>
      <c r="O101" s="139"/>
      <c r="Q101" s="139"/>
    </row>
    <row r="102" spans="2:17" ht="13.15" customHeight="1">
      <c r="B102" s="139"/>
    </row>
    <row r="103" spans="2:17">
      <c r="D103" s="139"/>
      <c r="E103" s="139"/>
      <c r="G103" s="139"/>
    </row>
    <row r="106" spans="2:17">
      <c r="J106" s="139"/>
      <c r="K106" s="106"/>
      <c r="L106" s="139"/>
      <c r="O106" s="139"/>
      <c r="Q106" s="139"/>
    </row>
    <row r="107" spans="2:17">
      <c r="B107" s="139"/>
      <c r="J107" s="139"/>
      <c r="K107" s="106"/>
      <c r="L107" s="139"/>
      <c r="O107" s="139"/>
      <c r="Q107" s="139"/>
    </row>
    <row r="108" spans="2:17">
      <c r="B108" s="139"/>
      <c r="D108" s="139"/>
      <c r="E108" s="139"/>
      <c r="G108" s="139"/>
      <c r="J108" s="139"/>
      <c r="K108" s="106"/>
      <c r="L108" s="139"/>
      <c r="O108" s="139"/>
      <c r="Q108" s="139"/>
    </row>
    <row r="109" spans="2:17">
      <c r="B109" s="139"/>
      <c r="D109" s="139"/>
      <c r="E109" s="139"/>
      <c r="G109" s="139"/>
      <c r="J109" s="139"/>
      <c r="K109" s="106"/>
      <c r="L109" s="139"/>
      <c r="O109" s="139"/>
      <c r="Q109" s="139"/>
    </row>
    <row r="110" spans="2:17">
      <c r="B110" s="139"/>
      <c r="D110" s="139"/>
      <c r="E110" s="139"/>
      <c r="G110" s="139"/>
      <c r="J110" s="139"/>
      <c r="K110" s="106"/>
      <c r="L110" s="139"/>
      <c r="O110" s="139"/>
      <c r="Q110" s="139"/>
    </row>
    <row r="111" spans="2:17">
      <c r="B111" s="139"/>
      <c r="D111" s="139"/>
      <c r="E111" s="139"/>
      <c r="G111" s="139"/>
      <c r="J111" s="139"/>
      <c r="K111" s="106"/>
      <c r="L111" s="139"/>
      <c r="O111" s="139"/>
      <c r="Q111" s="139"/>
    </row>
    <row r="112" spans="2:17">
      <c r="B112" s="139"/>
      <c r="D112" s="139"/>
      <c r="E112" s="139"/>
      <c r="G112" s="139"/>
      <c r="J112" s="139"/>
      <c r="K112" s="106"/>
      <c r="L112" s="139"/>
      <c r="O112" s="139"/>
      <c r="Q112" s="139"/>
    </row>
    <row r="113" spans="2:17">
      <c r="B113" s="139"/>
      <c r="D113" s="139"/>
      <c r="E113" s="139"/>
      <c r="G113" s="139"/>
      <c r="J113" s="139"/>
      <c r="K113" s="106"/>
      <c r="L113" s="139"/>
      <c r="O113" s="139"/>
      <c r="Q113" s="139"/>
    </row>
    <row r="114" spans="2:17">
      <c r="B114" s="139"/>
      <c r="D114" s="139"/>
      <c r="E114" s="139"/>
      <c r="G114" s="139"/>
      <c r="J114" s="139"/>
      <c r="K114" s="106"/>
      <c r="L114" s="139"/>
      <c r="O114" s="139"/>
      <c r="Q114" s="139"/>
    </row>
    <row r="115" spans="2:17">
      <c r="B115" s="139"/>
      <c r="D115" s="139"/>
      <c r="E115" s="139"/>
      <c r="G115" s="139"/>
      <c r="J115" s="139"/>
      <c r="K115" s="106"/>
      <c r="L115" s="139"/>
      <c r="O115" s="139"/>
      <c r="Q115" s="139"/>
    </row>
    <row r="116" spans="2:17">
      <c r="B116" s="139"/>
      <c r="D116" s="139"/>
      <c r="E116" s="139"/>
      <c r="G116" s="139"/>
      <c r="J116" s="139"/>
      <c r="K116" s="106"/>
      <c r="L116" s="139"/>
      <c r="O116" s="139"/>
      <c r="Q116" s="139"/>
    </row>
    <row r="117" spans="2:17">
      <c r="B117" s="139"/>
      <c r="D117" s="139"/>
      <c r="E117" s="139"/>
      <c r="G117" s="139"/>
      <c r="J117" s="139"/>
      <c r="K117" s="106"/>
      <c r="L117" s="139"/>
      <c r="O117" s="139"/>
      <c r="Q117" s="139"/>
    </row>
    <row r="118" spans="2:17">
      <c r="B118" s="139"/>
      <c r="D118" s="139"/>
      <c r="E118" s="139"/>
      <c r="G118" s="139"/>
      <c r="J118" s="139"/>
      <c r="K118" s="106"/>
      <c r="L118" s="139"/>
      <c r="O118" s="139"/>
      <c r="Q118" s="139"/>
    </row>
    <row r="119" spans="2:17">
      <c r="B119" s="139"/>
      <c r="D119" s="139"/>
      <c r="E119" s="139"/>
      <c r="G119" s="139"/>
      <c r="J119" s="139"/>
      <c r="K119" s="106"/>
      <c r="L119" s="139"/>
      <c r="O119" s="139"/>
      <c r="Q119" s="139"/>
    </row>
    <row r="120" spans="2:17">
      <c r="B120" s="139"/>
      <c r="D120" s="139"/>
      <c r="E120" s="139"/>
      <c r="G120" s="139"/>
      <c r="J120" s="139"/>
      <c r="K120" s="106"/>
      <c r="L120" s="139"/>
      <c r="O120" s="139"/>
      <c r="Q120" s="139"/>
    </row>
    <row r="121" spans="2:17">
      <c r="B121" s="139"/>
      <c r="D121" s="139"/>
      <c r="E121" s="139"/>
      <c r="G121" s="139"/>
      <c r="J121" s="139"/>
      <c r="K121" s="106"/>
      <c r="L121" s="139"/>
      <c r="O121" s="139"/>
      <c r="Q121" s="139"/>
    </row>
    <row r="122" spans="2:17">
      <c r="B122" s="139"/>
      <c r="D122" s="139"/>
      <c r="E122" s="139"/>
      <c r="G122" s="139"/>
      <c r="J122" s="139"/>
      <c r="K122" s="106"/>
      <c r="L122" s="139"/>
      <c r="O122" s="139"/>
      <c r="Q122" s="139"/>
    </row>
    <row r="123" spans="2:17">
      <c r="B123" s="139"/>
      <c r="D123" s="139"/>
      <c r="E123" s="139"/>
      <c r="G123" s="139"/>
      <c r="J123" s="139"/>
      <c r="K123" s="106"/>
      <c r="L123" s="139"/>
      <c r="O123" s="139"/>
      <c r="Q123" s="139"/>
    </row>
    <row r="124" spans="2:17">
      <c r="B124" s="139"/>
      <c r="D124" s="139"/>
      <c r="E124" s="139"/>
      <c r="G124" s="139"/>
      <c r="J124" s="139"/>
      <c r="K124" s="106"/>
      <c r="L124" s="139"/>
      <c r="O124" s="139"/>
      <c r="Q124" s="139"/>
    </row>
    <row r="125" spans="2:17">
      <c r="B125" s="139"/>
      <c r="D125" s="139"/>
      <c r="E125" s="139"/>
      <c r="G125" s="139"/>
      <c r="J125" s="139"/>
      <c r="K125" s="106"/>
      <c r="L125" s="139"/>
      <c r="O125" s="139"/>
      <c r="Q125" s="139"/>
    </row>
    <row r="126" spans="2:17">
      <c r="B126" s="139"/>
      <c r="D126" s="139"/>
      <c r="E126" s="139"/>
      <c r="G126" s="139"/>
      <c r="J126" s="139"/>
      <c r="K126" s="106"/>
      <c r="L126" s="139"/>
      <c r="O126" s="139"/>
      <c r="Q126" s="139"/>
    </row>
    <row r="127" spans="2:17">
      <c r="B127" s="139"/>
      <c r="D127" s="139"/>
      <c r="E127" s="139"/>
      <c r="G127" s="139"/>
      <c r="J127" s="139"/>
      <c r="K127" s="106"/>
      <c r="L127" s="139"/>
      <c r="O127" s="139"/>
      <c r="Q127" s="139"/>
    </row>
    <row r="128" spans="2:17">
      <c r="B128" s="139"/>
      <c r="D128" s="139"/>
      <c r="E128" s="139"/>
      <c r="G128" s="139"/>
      <c r="J128" s="139"/>
      <c r="K128" s="106"/>
      <c r="L128" s="139"/>
      <c r="O128" s="139"/>
      <c r="Q128" s="139"/>
    </row>
    <row r="129" spans="2:17">
      <c r="B129" s="139"/>
      <c r="D129" s="139"/>
      <c r="E129" s="139"/>
      <c r="G129" s="139"/>
      <c r="J129" s="139"/>
      <c r="K129" s="106"/>
      <c r="L129" s="139"/>
      <c r="O129" s="139"/>
      <c r="Q129" s="139"/>
    </row>
    <row r="130" spans="2:17">
      <c r="B130" s="139"/>
      <c r="D130" s="139"/>
      <c r="E130" s="139"/>
      <c r="G130" s="139"/>
      <c r="J130" s="139"/>
      <c r="K130" s="106"/>
      <c r="L130" s="139"/>
      <c r="O130" s="139"/>
      <c r="Q130" s="139"/>
    </row>
    <row r="131" spans="2:17">
      <c r="B131" s="139"/>
      <c r="D131" s="139"/>
      <c r="E131" s="139"/>
      <c r="G131" s="139"/>
      <c r="J131" s="139"/>
      <c r="K131" s="106"/>
      <c r="L131" s="139"/>
      <c r="O131" s="139"/>
      <c r="Q131" s="139"/>
    </row>
    <row r="132" spans="2:17">
      <c r="B132" s="139"/>
      <c r="D132" s="139"/>
      <c r="E132" s="139"/>
      <c r="G132" s="139"/>
      <c r="J132" s="139"/>
      <c r="K132" s="106"/>
      <c r="L132" s="139"/>
      <c r="O132" s="139"/>
      <c r="Q132" s="139"/>
    </row>
    <row r="133" spans="2:17">
      <c r="B133" s="139"/>
      <c r="D133" s="139"/>
      <c r="E133" s="139"/>
      <c r="G133" s="139"/>
      <c r="J133" s="139"/>
      <c r="K133" s="106"/>
      <c r="L133" s="139"/>
      <c r="O133" s="139"/>
      <c r="Q133" s="139"/>
    </row>
    <row r="134" spans="2:17">
      <c r="B134" s="139"/>
      <c r="D134" s="139"/>
      <c r="E134" s="139"/>
      <c r="G134" s="139"/>
      <c r="J134" s="139"/>
      <c r="K134" s="106"/>
      <c r="L134" s="139"/>
      <c r="O134" s="139"/>
      <c r="Q134" s="139"/>
    </row>
    <row r="135" spans="2:17">
      <c r="B135" s="139"/>
      <c r="D135" s="139"/>
      <c r="E135" s="139"/>
      <c r="G135" s="139"/>
      <c r="J135" s="139"/>
      <c r="K135" s="106"/>
      <c r="L135" s="139"/>
      <c r="O135" s="139"/>
      <c r="Q135" s="139"/>
    </row>
    <row r="136" spans="2:17">
      <c r="B136" s="139"/>
      <c r="D136" s="139"/>
      <c r="E136" s="139"/>
      <c r="G136" s="139"/>
      <c r="J136" s="139"/>
      <c r="K136" s="106"/>
      <c r="L136" s="139"/>
      <c r="O136" s="139"/>
      <c r="Q136" s="139"/>
    </row>
    <row r="137" spans="2:17">
      <c r="B137" s="139"/>
      <c r="D137" s="139"/>
      <c r="E137" s="139"/>
      <c r="G137" s="139"/>
      <c r="J137" s="139"/>
      <c r="K137" s="106"/>
      <c r="L137" s="139"/>
      <c r="O137" s="139"/>
      <c r="Q137" s="139"/>
    </row>
    <row r="138" spans="2:17">
      <c r="B138" s="139"/>
      <c r="D138" s="139"/>
      <c r="E138" s="139"/>
      <c r="G138" s="139"/>
      <c r="J138" s="139"/>
      <c r="K138" s="106"/>
      <c r="L138" s="139"/>
      <c r="O138" s="139"/>
      <c r="Q138" s="139"/>
    </row>
    <row r="139" spans="2:17">
      <c r="B139" s="139"/>
      <c r="D139" s="139"/>
      <c r="E139" s="139"/>
      <c r="G139" s="139"/>
      <c r="J139" s="139"/>
      <c r="K139" s="106"/>
      <c r="L139" s="139"/>
      <c r="O139" s="139"/>
      <c r="Q139" s="139"/>
    </row>
    <row r="140" spans="2:17">
      <c r="B140" s="139"/>
      <c r="D140" s="139"/>
      <c r="E140" s="139"/>
      <c r="G140" s="139"/>
      <c r="J140" s="139"/>
      <c r="K140" s="106"/>
      <c r="L140" s="139"/>
      <c r="O140" s="139"/>
      <c r="Q140" s="139"/>
    </row>
    <row r="141" spans="2:17">
      <c r="B141" s="139"/>
      <c r="D141" s="139"/>
      <c r="E141" s="139"/>
      <c r="G141" s="139"/>
      <c r="J141" s="139"/>
      <c r="K141" s="106"/>
      <c r="L141" s="139"/>
      <c r="O141" s="139"/>
      <c r="Q141" s="139"/>
    </row>
    <row r="142" spans="2:17">
      <c r="B142" s="139"/>
      <c r="D142" s="139"/>
      <c r="E142" s="139"/>
      <c r="G142" s="139"/>
      <c r="J142" s="139"/>
      <c r="K142" s="106"/>
      <c r="L142" s="139"/>
      <c r="O142" s="139"/>
      <c r="Q142" s="139"/>
    </row>
    <row r="143" spans="2:17">
      <c r="B143" s="139"/>
      <c r="D143" s="139"/>
      <c r="E143" s="139"/>
      <c r="G143" s="139"/>
      <c r="J143" s="139"/>
      <c r="K143" s="106"/>
      <c r="L143" s="139"/>
      <c r="O143" s="139"/>
      <c r="Q143" s="139"/>
    </row>
    <row r="144" spans="2:17">
      <c r="B144" s="139"/>
      <c r="D144" s="139"/>
      <c r="E144" s="139"/>
      <c r="G144" s="139"/>
      <c r="J144" s="139"/>
      <c r="K144" s="106"/>
      <c r="L144" s="139"/>
      <c r="O144" s="139"/>
      <c r="Q144" s="139"/>
    </row>
    <row r="145" spans="2:17">
      <c r="B145" s="139"/>
      <c r="D145" s="139"/>
      <c r="E145" s="139"/>
      <c r="G145" s="139"/>
      <c r="J145" s="139"/>
      <c r="K145" s="106"/>
      <c r="L145" s="139"/>
      <c r="O145" s="139"/>
      <c r="Q145" s="139"/>
    </row>
    <row r="146" spans="2:17">
      <c r="B146" s="139"/>
      <c r="D146" s="139"/>
      <c r="E146" s="139"/>
      <c r="G146" s="139"/>
      <c r="J146" s="139"/>
      <c r="K146" s="106"/>
      <c r="L146" s="139"/>
      <c r="O146" s="139"/>
      <c r="Q146" s="139"/>
    </row>
    <row r="147" spans="2:17">
      <c r="B147" s="139"/>
      <c r="D147" s="139"/>
      <c r="E147" s="139"/>
      <c r="G147" s="139"/>
      <c r="J147" s="139"/>
      <c r="K147" s="106"/>
      <c r="L147" s="139"/>
      <c r="O147" s="139"/>
      <c r="Q147" s="139"/>
    </row>
    <row r="148" spans="2:17">
      <c r="B148" s="139"/>
      <c r="D148" s="139"/>
      <c r="E148" s="139"/>
      <c r="G148" s="139"/>
      <c r="J148" s="139"/>
      <c r="K148" s="106"/>
      <c r="L148" s="139"/>
      <c r="O148" s="139"/>
      <c r="Q148" s="139"/>
    </row>
    <row r="149" spans="2:17">
      <c r="B149" s="139"/>
      <c r="D149" s="139"/>
      <c r="E149" s="139"/>
      <c r="G149" s="139"/>
      <c r="J149" s="139"/>
      <c r="K149" s="106"/>
      <c r="L149" s="139"/>
      <c r="O149" s="139"/>
      <c r="Q149" s="139"/>
    </row>
    <row r="150" spans="2:17">
      <c r="B150" s="139"/>
      <c r="D150" s="139"/>
      <c r="E150" s="139"/>
      <c r="G150" s="139"/>
      <c r="J150" s="139"/>
      <c r="K150" s="106"/>
      <c r="L150" s="139"/>
      <c r="O150" s="139"/>
      <c r="Q150" s="139"/>
    </row>
    <row r="151" spans="2:17">
      <c r="B151" s="139"/>
      <c r="D151" s="139"/>
      <c r="E151" s="139"/>
      <c r="G151" s="139"/>
      <c r="J151" s="139"/>
      <c r="K151" s="106"/>
      <c r="L151" s="139"/>
      <c r="O151" s="139"/>
      <c r="Q151" s="139"/>
    </row>
    <row r="152" spans="2:17">
      <c r="B152" s="139"/>
      <c r="D152" s="139"/>
      <c r="E152" s="139"/>
      <c r="G152" s="139"/>
      <c r="J152" s="139"/>
      <c r="K152" s="106"/>
      <c r="L152" s="139"/>
      <c r="O152" s="139"/>
      <c r="Q152" s="139"/>
    </row>
    <row r="153" spans="2:17">
      <c r="B153" s="139"/>
      <c r="D153" s="139"/>
      <c r="E153" s="139"/>
      <c r="G153" s="139"/>
      <c r="J153" s="139"/>
      <c r="K153" s="106"/>
      <c r="L153" s="139"/>
      <c r="O153" s="139"/>
      <c r="Q153" s="139"/>
    </row>
    <row r="154" spans="2:17">
      <c r="B154" s="139"/>
      <c r="D154" s="139"/>
      <c r="E154" s="139"/>
      <c r="G154" s="139"/>
      <c r="J154" s="139"/>
      <c r="K154" s="106"/>
      <c r="L154" s="139"/>
      <c r="O154" s="139"/>
      <c r="Q154" s="139"/>
    </row>
    <row r="155" spans="2:17">
      <c r="B155" s="139"/>
      <c r="D155" s="139"/>
      <c r="E155" s="139"/>
      <c r="G155" s="139"/>
      <c r="J155" s="139"/>
      <c r="K155" s="106"/>
      <c r="L155" s="139"/>
      <c r="O155" s="139"/>
      <c r="Q155" s="139"/>
    </row>
    <row r="156" spans="2:17">
      <c r="B156" s="139"/>
      <c r="D156" s="139"/>
      <c r="E156" s="139"/>
      <c r="G156" s="139"/>
      <c r="J156" s="139"/>
      <c r="K156" s="106"/>
      <c r="L156" s="139"/>
      <c r="O156" s="139"/>
      <c r="Q156" s="139"/>
    </row>
    <row r="157" spans="2:17">
      <c r="B157" s="139"/>
      <c r="D157" s="139"/>
      <c r="E157" s="139"/>
      <c r="G157" s="139"/>
      <c r="J157" s="139"/>
      <c r="K157" s="106"/>
      <c r="L157" s="139"/>
      <c r="O157" s="139"/>
      <c r="Q157" s="139"/>
    </row>
    <row r="158" spans="2:17">
      <c r="B158" s="139"/>
      <c r="D158" s="139"/>
      <c r="E158" s="139"/>
      <c r="G158" s="139"/>
      <c r="J158" s="139"/>
      <c r="K158" s="106"/>
      <c r="L158" s="139"/>
      <c r="O158" s="139"/>
      <c r="Q158" s="139"/>
    </row>
    <row r="159" spans="2:17">
      <c r="B159" s="139"/>
      <c r="D159" s="139"/>
      <c r="E159" s="139"/>
      <c r="G159" s="139"/>
      <c r="J159" s="139"/>
      <c r="K159" s="106"/>
      <c r="L159" s="139"/>
      <c r="O159" s="139"/>
      <c r="Q159" s="139"/>
    </row>
    <row r="160" spans="2:17">
      <c r="B160" s="139"/>
      <c r="D160" s="139"/>
      <c r="E160" s="139"/>
      <c r="G160" s="139"/>
      <c r="J160" s="139"/>
      <c r="K160" s="106"/>
      <c r="L160" s="139"/>
      <c r="O160" s="139"/>
      <c r="Q160" s="139"/>
    </row>
    <row r="161" spans="2:17">
      <c r="B161" s="139"/>
      <c r="D161" s="139"/>
      <c r="E161" s="139"/>
      <c r="G161" s="139"/>
      <c r="J161" s="139"/>
      <c r="K161" s="106"/>
      <c r="L161" s="139"/>
      <c r="O161" s="139"/>
      <c r="Q161" s="139"/>
    </row>
    <row r="162" spans="2:17">
      <c r="B162" s="139"/>
      <c r="D162" s="139"/>
      <c r="E162" s="139"/>
      <c r="G162" s="139"/>
      <c r="J162" s="139"/>
      <c r="K162" s="106"/>
      <c r="L162" s="139"/>
      <c r="O162" s="139"/>
      <c r="Q162" s="139"/>
    </row>
    <row r="163" spans="2:17">
      <c r="B163" s="139"/>
      <c r="D163" s="139"/>
      <c r="E163" s="139"/>
      <c r="G163" s="139"/>
      <c r="J163" s="139"/>
      <c r="K163" s="106"/>
      <c r="L163" s="139"/>
      <c r="O163" s="139"/>
      <c r="Q163" s="139"/>
    </row>
    <row r="164" spans="2:17">
      <c r="B164" s="139"/>
      <c r="D164" s="139"/>
      <c r="E164" s="139"/>
      <c r="G164" s="139"/>
      <c r="J164" s="139"/>
      <c r="K164" s="106"/>
      <c r="L164" s="139"/>
      <c r="O164" s="139"/>
      <c r="Q164" s="139"/>
    </row>
    <row r="165" spans="2:17">
      <c r="B165" s="139"/>
      <c r="D165" s="139"/>
      <c r="E165" s="139"/>
      <c r="G165" s="139"/>
      <c r="J165" s="139"/>
      <c r="K165" s="106"/>
      <c r="L165" s="139"/>
      <c r="O165" s="139"/>
      <c r="Q165" s="139"/>
    </row>
    <row r="166" spans="2:17">
      <c r="B166" s="139"/>
      <c r="D166" s="139"/>
      <c r="E166" s="139"/>
      <c r="G166" s="139"/>
      <c r="J166" s="139"/>
      <c r="K166" s="106"/>
      <c r="L166" s="139"/>
      <c r="O166" s="139"/>
      <c r="Q166" s="139"/>
    </row>
    <row r="167" spans="2:17">
      <c r="B167" s="139"/>
      <c r="D167" s="139"/>
      <c r="E167" s="139"/>
      <c r="G167" s="139"/>
      <c r="J167" s="139"/>
      <c r="K167" s="106"/>
      <c r="L167" s="139"/>
      <c r="O167" s="139"/>
      <c r="Q167" s="139"/>
    </row>
    <row r="168" spans="2:17">
      <c r="B168" s="139"/>
      <c r="D168" s="139"/>
      <c r="E168" s="139"/>
      <c r="G168" s="139"/>
      <c r="J168" s="139"/>
      <c r="K168" s="106"/>
      <c r="L168" s="139"/>
      <c r="O168" s="139"/>
      <c r="Q168" s="139"/>
    </row>
    <row r="169" spans="2:17">
      <c r="B169" s="139"/>
      <c r="D169" s="139"/>
      <c r="E169" s="139"/>
      <c r="G169" s="139"/>
      <c r="J169" s="139"/>
      <c r="K169" s="106"/>
      <c r="L169" s="139"/>
      <c r="O169" s="139"/>
      <c r="Q169" s="139"/>
    </row>
    <row r="170" spans="2:17">
      <c r="B170" s="139"/>
      <c r="D170" s="139"/>
      <c r="E170" s="139"/>
      <c r="G170" s="139"/>
      <c r="J170" s="139"/>
      <c r="K170" s="106"/>
      <c r="L170" s="139"/>
      <c r="O170" s="139"/>
      <c r="Q170" s="139"/>
    </row>
    <row r="171" spans="2:17">
      <c r="B171" s="139"/>
      <c r="D171" s="139"/>
      <c r="E171" s="139"/>
      <c r="G171" s="139"/>
      <c r="J171" s="139"/>
      <c r="K171" s="106"/>
      <c r="L171" s="139"/>
      <c r="O171" s="139"/>
      <c r="Q171" s="139"/>
    </row>
    <row r="172" spans="2:17">
      <c r="B172" s="139"/>
      <c r="D172" s="139"/>
      <c r="E172" s="139"/>
      <c r="G172" s="139"/>
      <c r="J172" s="139"/>
      <c r="K172" s="106"/>
      <c r="L172" s="139"/>
      <c r="O172" s="139"/>
      <c r="Q172" s="139"/>
    </row>
    <row r="173" spans="2:17">
      <c r="B173" s="139"/>
      <c r="D173" s="139"/>
      <c r="E173" s="139"/>
      <c r="G173" s="139"/>
      <c r="J173" s="139"/>
      <c r="K173" s="106"/>
      <c r="L173" s="139"/>
      <c r="O173" s="139"/>
      <c r="Q173" s="139"/>
    </row>
    <row r="174" spans="2:17">
      <c r="B174" s="139"/>
      <c r="D174" s="139"/>
      <c r="E174" s="139"/>
      <c r="G174" s="139"/>
      <c r="J174" s="139"/>
      <c r="K174" s="106"/>
      <c r="L174" s="139"/>
      <c r="O174" s="139"/>
      <c r="Q174" s="139"/>
    </row>
    <row r="175" spans="2:17">
      <c r="B175" s="139"/>
      <c r="D175" s="139"/>
      <c r="E175" s="139"/>
      <c r="G175" s="139"/>
      <c r="J175" s="139"/>
      <c r="K175" s="106"/>
      <c r="L175" s="139"/>
      <c r="O175" s="139"/>
      <c r="Q175" s="139"/>
    </row>
    <row r="176" spans="2:17">
      <c r="B176" s="139"/>
      <c r="D176" s="139"/>
      <c r="E176" s="139"/>
      <c r="G176" s="139"/>
      <c r="J176" s="139"/>
      <c r="K176" s="106"/>
      <c r="L176" s="139"/>
      <c r="O176" s="139"/>
      <c r="Q176" s="139"/>
    </row>
    <row r="177" spans="2:17">
      <c r="B177" s="139"/>
      <c r="D177" s="139"/>
      <c r="E177" s="139"/>
      <c r="G177" s="139"/>
      <c r="J177" s="139"/>
      <c r="K177" s="106"/>
      <c r="L177" s="139"/>
      <c r="O177" s="139"/>
      <c r="Q177" s="139"/>
    </row>
    <row r="178" spans="2:17">
      <c r="B178" s="139"/>
      <c r="D178" s="139"/>
      <c r="E178" s="139"/>
      <c r="G178" s="139"/>
      <c r="J178" s="139"/>
      <c r="K178" s="106"/>
      <c r="L178" s="139"/>
      <c r="O178" s="139"/>
      <c r="Q178" s="139"/>
    </row>
    <row r="179" spans="2:17">
      <c r="B179" s="139"/>
      <c r="D179" s="139"/>
      <c r="E179" s="139"/>
      <c r="G179" s="139"/>
      <c r="J179" s="139"/>
      <c r="K179" s="106"/>
      <c r="L179" s="139"/>
      <c r="O179" s="139"/>
      <c r="Q179" s="139"/>
    </row>
    <row r="180" spans="2:17">
      <c r="B180" s="139"/>
      <c r="D180" s="139"/>
      <c r="E180" s="139"/>
      <c r="G180" s="139"/>
      <c r="J180" s="139"/>
      <c r="K180" s="106"/>
      <c r="L180" s="139"/>
      <c r="O180" s="139"/>
      <c r="Q180" s="139"/>
    </row>
    <row r="181" spans="2:17">
      <c r="B181" s="139"/>
      <c r="D181" s="139"/>
      <c r="E181" s="139"/>
      <c r="G181" s="139"/>
      <c r="J181" s="139"/>
      <c r="K181" s="106"/>
      <c r="L181" s="139"/>
      <c r="O181" s="139"/>
      <c r="Q181" s="139"/>
    </row>
    <row r="182" spans="2:17">
      <c r="B182" s="139"/>
      <c r="D182" s="139"/>
      <c r="E182" s="139"/>
      <c r="G182" s="139"/>
      <c r="J182" s="139"/>
      <c r="K182" s="106"/>
      <c r="L182" s="139"/>
      <c r="O182" s="139"/>
      <c r="Q182" s="139"/>
    </row>
    <row r="183" spans="2:17">
      <c r="B183" s="139"/>
      <c r="D183" s="139"/>
      <c r="E183" s="139"/>
      <c r="G183" s="139"/>
      <c r="J183" s="139"/>
      <c r="K183" s="106"/>
      <c r="L183" s="139"/>
      <c r="O183" s="139"/>
      <c r="Q183" s="139"/>
    </row>
    <row r="184" spans="2:17">
      <c r="B184" s="139"/>
      <c r="D184" s="139"/>
      <c r="E184" s="139"/>
      <c r="G184" s="139"/>
      <c r="J184" s="139"/>
      <c r="K184" s="106"/>
      <c r="L184" s="139"/>
      <c r="O184" s="139"/>
      <c r="Q184" s="139"/>
    </row>
    <row r="185" spans="2:17">
      <c r="B185" s="139"/>
      <c r="D185" s="139"/>
      <c r="E185" s="139"/>
      <c r="G185" s="139"/>
      <c r="J185" s="139"/>
      <c r="K185" s="106"/>
      <c r="L185" s="139"/>
      <c r="O185" s="139"/>
      <c r="Q185" s="139"/>
    </row>
    <row r="186" spans="2:17">
      <c r="B186" s="139"/>
      <c r="D186" s="139"/>
      <c r="E186" s="139"/>
      <c r="G186" s="139"/>
      <c r="J186" s="139"/>
      <c r="K186" s="106"/>
      <c r="L186" s="139"/>
      <c r="O186" s="139"/>
      <c r="Q186" s="139"/>
    </row>
    <row r="187" spans="2:17">
      <c r="B187" s="139"/>
      <c r="D187" s="139"/>
      <c r="E187" s="139"/>
      <c r="G187" s="139"/>
      <c r="J187" s="139"/>
      <c r="K187" s="106"/>
      <c r="L187" s="139"/>
      <c r="O187" s="139"/>
      <c r="Q187" s="139"/>
    </row>
    <row r="188" spans="2:17">
      <c r="B188" s="139"/>
      <c r="D188" s="139"/>
      <c r="E188" s="139"/>
      <c r="G188" s="139"/>
      <c r="J188" s="139"/>
      <c r="K188" s="106"/>
      <c r="L188" s="139"/>
      <c r="O188" s="139"/>
      <c r="Q188" s="139"/>
    </row>
    <row r="189" spans="2:17">
      <c r="B189" s="139"/>
      <c r="D189" s="139"/>
      <c r="E189" s="139"/>
      <c r="G189" s="139"/>
      <c r="J189" s="139"/>
      <c r="K189" s="106"/>
      <c r="L189" s="139"/>
      <c r="O189" s="139"/>
      <c r="Q189" s="139"/>
    </row>
    <row r="190" spans="2:17">
      <c r="B190" s="139"/>
      <c r="D190" s="139"/>
      <c r="E190" s="139"/>
      <c r="G190" s="139"/>
      <c r="J190" s="139"/>
      <c r="K190" s="106"/>
      <c r="L190" s="139"/>
      <c r="O190" s="139"/>
      <c r="Q190" s="139"/>
    </row>
    <row r="191" spans="2:17">
      <c r="B191" s="139"/>
      <c r="D191" s="139"/>
      <c r="E191" s="139"/>
      <c r="G191" s="139"/>
      <c r="J191" s="139"/>
      <c r="K191" s="106"/>
      <c r="L191" s="139"/>
      <c r="O191" s="139"/>
      <c r="Q191" s="139"/>
    </row>
    <row r="192" spans="2:17">
      <c r="B192" s="139"/>
      <c r="D192" s="139"/>
      <c r="E192" s="139"/>
      <c r="G192" s="139"/>
      <c r="J192" s="139"/>
      <c r="K192" s="106"/>
      <c r="L192" s="139"/>
      <c r="O192" s="139"/>
      <c r="Q192" s="139"/>
    </row>
    <row r="193" spans="2:17">
      <c r="B193" s="139"/>
      <c r="D193" s="139"/>
      <c r="E193" s="139"/>
      <c r="G193" s="139"/>
      <c r="J193" s="139"/>
      <c r="K193" s="106"/>
      <c r="L193" s="139"/>
      <c r="O193" s="139"/>
      <c r="Q193" s="139"/>
    </row>
    <row r="194" spans="2:17">
      <c r="B194" s="139"/>
      <c r="D194" s="139"/>
      <c r="E194" s="139"/>
      <c r="G194" s="139"/>
      <c r="J194" s="139"/>
      <c r="K194" s="106"/>
      <c r="L194" s="139"/>
      <c r="O194" s="139"/>
      <c r="Q194" s="139"/>
    </row>
    <row r="195" spans="2:17">
      <c r="B195" s="139"/>
      <c r="D195" s="139"/>
      <c r="E195" s="139"/>
      <c r="G195" s="139"/>
      <c r="J195" s="139"/>
      <c r="K195" s="106"/>
      <c r="L195" s="139"/>
      <c r="O195" s="139"/>
      <c r="Q195" s="139"/>
    </row>
    <row r="196" spans="2:17">
      <c r="B196" s="139"/>
      <c r="D196" s="139"/>
      <c r="E196" s="139"/>
      <c r="G196" s="139"/>
      <c r="J196" s="139"/>
      <c r="K196" s="106"/>
      <c r="L196" s="139"/>
      <c r="O196" s="139"/>
      <c r="Q196" s="139"/>
    </row>
    <row r="197" spans="2:17">
      <c r="B197" s="139"/>
      <c r="D197" s="139"/>
      <c r="E197" s="139"/>
      <c r="G197" s="139"/>
      <c r="J197" s="139"/>
      <c r="K197" s="106"/>
      <c r="L197" s="139"/>
      <c r="O197" s="139"/>
      <c r="Q197" s="139"/>
    </row>
    <row r="198" spans="2:17">
      <c r="B198" s="139"/>
      <c r="D198" s="139"/>
      <c r="E198" s="139"/>
      <c r="G198" s="139"/>
      <c r="J198" s="139"/>
      <c r="K198" s="106"/>
      <c r="L198" s="139"/>
      <c r="O198" s="139"/>
      <c r="Q198" s="139"/>
    </row>
    <row r="199" spans="2:17">
      <c r="B199" s="139"/>
      <c r="D199" s="139"/>
      <c r="E199" s="139"/>
      <c r="G199" s="139"/>
      <c r="J199" s="139"/>
      <c r="K199" s="106"/>
      <c r="L199" s="139"/>
      <c r="O199" s="139"/>
      <c r="Q199" s="139"/>
    </row>
    <row r="200" spans="2:17">
      <c r="B200" s="139"/>
      <c r="D200" s="139"/>
      <c r="E200" s="139"/>
      <c r="G200" s="139"/>
      <c r="J200" s="139"/>
      <c r="K200" s="106"/>
      <c r="L200" s="139"/>
      <c r="O200" s="139"/>
      <c r="Q200" s="139"/>
    </row>
    <row r="201" spans="2:17">
      <c r="B201" s="139"/>
      <c r="D201" s="139"/>
      <c r="E201" s="139"/>
      <c r="G201" s="139"/>
      <c r="J201" s="139"/>
      <c r="K201" s="106"/>
      <c r="L201" s="139"/>
      <c r="O201" s="139"/>
      <c r="Q201" s="139"/>
    </row>
    <row r="202" spans="2:17">
      <c r="B202" s="139"/>
      <c r="D202" s="139"/>
      <c r="E202" s="139"/>
      <c r="G202" s="139"/>
      <c r="J202" s="139"/>
      <c r="K202" s="106"/>
      <c r="L202" s="139"/>
      <c r="O202" s="139"/>
      <c r="Q202" s="139"/>
    </row>
    <row r="203" spans="2:17">
      <c r="B203" s="139"/>
      <c r="D203" s="139"/>
      <c r="E203" s="139"/>
      <c r="G203" s="139"/>
      <c r="J203" s="139"/>
      <c r="K203" s="106"/>
      <c r="L203" s="139"/>
      <c r="O203" s="139"/>
      <c r="Q203" s="139"/>
    </row>
    <row r="204" spans="2:17">
      <c r="B204" s="139"/>
      <c r="D204" s="139"/>
      <c r="E204" s="139"/>
      <c r="G204" s="139"/>
      <c r="J204" s="139"/>
      <c r="K204" s="106"/>
      <c r="L204" s="139"/>
      <c r="O204" s="139"/>
      <c r="Q204" s="139"/>
    </row>
    <row r="205" spans="2:17">
      <c r="B205" s="139"/>
      <c r="D205" s="139"/>
      <c r="E205" s="139"/>
      <c r="G205" s="139"/>
      <c r="J205" s="139"/>
      <c r="K205" s="106"/>
      <c r="L205" s="139"/>
      <c r="O205" s="139"/>
      <c r="Q205" s="139"/>
    </row>
    <row r="206" spans="2:17">
      <c r="B206" s="139"/>
      <c r="D206" s="139"/>
      <c r="E206" s="139"/>
      <c r="G206" s="139"/>
      <c r="J206" s="139"/>
      <c r="K206" s="106"/>
      <c r="L206" s="139"/>
      <c r="O206" s="139"/>
      <c r="Q206" s="139"/>
    </row>
    <row r="207" spans="2:17">
      <c r="B207" s="139"/>
      <c r="D207" s="139"/>
      <c r="E207" s="139"/>
      <c r="G207" s="139"/>
      <c r="J207" s="139"/>
      <c r="K207" s="106"/>
      <c r="L207" s="139"/>
      <c r="O207" s="139"/>
      <c r="Q207" s="139"/>
    </row>
    <row r="208" spans="2:17">
      <c r="B208" s="139"/>
      <c r="D208" s="139"/>
      <c r="E208" s="139"/>
      <c r="G208" s="139"/>
      <c r="J208" s="139"/>
      <c r="K208" s="106"/>
      <c r="L208" s="139"/>
      <c r="O208" s="139"/>
      <c r="Q208" s="139"/>
    </row>
    <row r="209" spans="2:17">
      <c r="B209" s="139"/>
      <c r="D209" s="139"/>
      <c r="E209" s="139"/>
      <c r="G209" s="139"/>
      <c r="J209" s="139"/>
      <c r="K209" s="106"/>
      <c r="L209" s="139"/>
      <c r="O209" s="139"/>
      <c r="Q209" s="139"/>
    </row>
    <row r="210" spans="2:17">
      <c r="B210" s="139"/>
      <c r="D210" s="139"/>
      <c r="E210" s="139"/>
      <c r="G210" s="139"/>
      <c r="J210" s="139"/>
      <c r="K210" s="106"/>
      <c r="L210" s="139"/>
      <c r="O210" s="139"/>
      <c r="Q210" s="139"/>
    </row>
    <row r="211" spans="2:17">
      <c r="B211" s="139"/>
      <c r="D211" s="139"/>
      <c r="E211" s="139"/>
      <c r="G211" s="139"/>
      <c r="J211" s="139"/>
      <c r="K211" s="106"/>
      <c r="L211" s="139"/>
      <c r="O211" s="139"/>
      <c r="Q211" s="139"/>
    </row>
    <row r="212" spans="2:17">
      <c r="B212" s="139"/>
      <c r="D212" s="139"/>
      <c r="E212" s="139"/>
      <c r="G212" s="139"/>
      <c r="J212" s="139"/>
      <c r="K212" s="106"/>
      <c r="L212" s="139"/>
      <c r="O212" s="139"/>
      <c r="Q212" s="139"/>
    </row>
    <row r="213" spans="2:17">
      <c r="B213" s="139"/>
      <c r="D213" s="139"/>
      <c r="E213" s="139"/>
      <c r="G213" s="139"/>
      <c r="J213" s="139"/>
      <c r="K213" s="106"/>
      <c r="L213" s="139"/>
      <c r="O213" s="139"/>
      <c r="Q213" s="139"/>
    </row>
    <row r="214" spans="2:17">
      <c r="B214" s="139"/>
      <c r="D214" s="139"/>
      <c r="E214" s="139"/>
      <c r="G214" s="139"/>
      <c r="J214" s="139"/>
      <c r="K214" s="106"/>
      <c r="L214" s="139"/>
      <c r="O214" s="139"/>
      <c r="Q214" s="139"/>
    </row>
    <row r="215" spans="2:17">
      <c r="B215" s="139"/>
      <c r="D215" s="139"/>
      <c r="E215" s="139"/>
      <c r="G215" s="139"/>
      <c r="J215" s="139"/>
      <c r="K215" s="106"/>
      <c r="L215" s="139"/>
      <c r="O215" s="139"/>
      <c r="Q215" s="139"/>
    </row>
    <row r="216" spans="2:17">
      <c r="B216" s="139"/>
      <c r="D216" s="139"/>
      <c r="E216" s="139"/>
      <c r="G216" s="139"/>
      <c r="J216" s="139"/>
      <c r="K216" s="106"/>
      <c r="L216" s="139"/>
      <c r="O216" s="139"/>
      <c r="Q216" s="139"/>
    </row>
    <row r="217" spans="2:17">
      <c r="B217" s="139"/>
      <c r="D217" s="139"/>
      <c r="E217" s="139"/>
      <c r="G217" s="139"/>
      <c r="J217" s="139"/>
      <c r="K217" s="106"/>
      <c r="L217" s="139"/>
      <c r="O217" s="139"/>
      <c r="Q217" s="139"/>
    </row>
    <row r="218" spans="2:17">
      <c r="B218" s="139"/>
      <c r="D218" s="139"/>
      <c r="E218" s="139"/>
      <c r="G218" s="139"/>
      <c r="J218" s="139"/>
      <c r="K218" s="106"/>
      <c r="L218" s="139"/>
      <c r="O218" s="139"/>
      <c r="Q218" s="139"/>
    </row>
    <row r="219" spans="2:17">
      <c r="B219" s="139"/>
      <c r="D219" s="139"/>
      <c r="E219" s="139"/>
      <c r="G219" s="139"/>
      <c r="J219" s="139"/>
      <c r="K219" s="106"/>
      <c r="L219" s="139"/>
      <c r="O219" s="139"/>
      <c r="Q219" s="139"/>
    </row>
    <row r="220" spans="2:17">
      <c r="B220" s="139"/>
      <c r="D220" s="139"/>
      <c r="E220" s="139"/>
      <c r="G220" s="139"/>
      <c r="J220" s="139"/>
      <c r="K220" s="106"/>
      <c r="L220" s="139"/>
      <c r="O220" s="139"/>
      <c r="Q220" s="139"/>
    </row>
    <row r="221" spans="2:17">
      <c r="B221" s="139"/>
      <c r="D221" s="139"/>
      <c r="E221" s="139"/>
      <c r="G221" s="139"/>
      <c r="J221" s="139"/>
      <c r="K221" s="106"/>
      <c r="L221" s="139"/>
      <c r="O221" s="139"/>
      <c r="Q221" s="139"/>
    </row>
    <row r="222" spans="2:17">
      <c r="B222" s="139"/>
      <c r="D222" s="139"/>
      <c r="E222" s="139"/>
      <c r="G222" s="139"/>
      <c r="J222" s="139"/>
      <c r="K222" s="106"/>
      <c r="L222" s="139"/>
      <c r="O222" s="139"/>
      <c r="Q222" s="139"/>
    </row>
    <row r="223" spans="2:17">
      <c r="B223" s="139"/>
      <c r="D223" s="139"/>
      <c r="E223" s="139"/>
      <c r="G223" s="139"/>
      <c r="J223" s="139"/>
      <c r="K223" s="106"/>
      <c r="L223" s="139"/>
      <c r="O223" s="139"/>
      <c r="Q223" s="139"/>
    </row>
    <row r="224" spans="2:17">
      <c r="B224" s="139"/>
      <c r="D224" s="139"/>
      <c r="E224" s="139"/>
      <c r="G224" s="139"/>
      <c r="J224" s="139"/>
      <c r="K224" s="106"/>
      <c r="L224" s="139"/>
      <c r="O224" s="139"/>
      <c r="Q224" s="139"/>
    </row>
    <row r="225" spans="2:17">
      <c r="B225" s="139"/>
      <c r="D225" s="139"/>
      <c r="E225" s="139"/>
      <c r="G225" s="139"/>
      <c r="J225" s="139"/>
      <c r="K225" s="106"/>
      <c r="L225" s="139"/>
      <c r="O225" s="139"/>
      <c r="Q225" s="139"/>
    </row>
    <row r="226" spans="2:17">
      <c r="B226" s="139"/>
      <c r="D226" s="139"/>
      <c r="E226" s="139"/>
      <c r="G226" s="139"/>
      <c r="J226" s="139"/>
      <c r="K226" s="106"/>
      <c r="L226" s="139"/>
      <c r="O226" s="139"/>
      <c r="Q226" s="139"/>
    </row>
    <row r="227" spans="2:17">
      <c r="B227" s="139"/>
      <c r="D227" s="139"/>
      <c r="E227" s="139"/>
      <c r="G227" s="139"/>
      <c r="J227" s="139"/>
      <c r="K227" s="106"/>
      <c r="L227" s="139"/>
      <c r="O227" s="139"/>
      <c r="Q227" s="139"/>
    </row>
    <row r="228" spans="2:17">
      <c r="B228" s="139"/>
      <c r="D228" s="139"/>
      <c r="E228" s="139"/>
      <c r="G228" s="139"/>
      <c r="J228" s="139"/>
      <c r="K228" s="106"/>
      <c r="L228" s="139"/>
      <c r="O228" s="139"/>
      <c r="Q228" s="139"/>
    </row>
    <row r="229" spans="2:17">
      <c r="B229" s="139"/>
      <c r="D229" s="139"/>
      <c r="E229" s="139"/>
      <c r="G229" s="139"/>
      <c r="J229" s="139"/>
      <c r="K229" s="106"/>
      <c r="L229" s="139"/>
      <c r="O229" s="139"/>
      <c r="Q229" s="139"/>
    </row>
    <row r="230" spans="2:17">
      <c r="B230" s="139"/>
      <c r="D230" s="139"/>
      <c r="E230" s="139"/>
      <c r="G230" s="139"/>
      <c r="J230" s="139"/>
      <c r="K230" s="106"/>
      <c r="L230" s="139"/>
      <c r="O230" s="139"/>
      <c r="Q230" s="139"/>
    </row>
    <row r="231" spans="2:17">
      <c r="B231" s="139"/>
      <c r="D231" s="139"/>
      <c r="E231" s="139"/>
      <c r="G231" s="139"/>
      <c r="J231" s="139"/>
      <c r="K231" s="106"/>
      <c r="L231" s="139"/>
      <c r="O231" s="139"/>
      <c r="Q231" s="139"/>
    </row>
    <row r="232" spans="2:17">
      <c r="B232" s="139"/>
      <c r="D232" s="139"/>
      <c r="E232" s="139"/>
      <c r="G232" s="139"/>
      <c r="J232" s="139"/>
      <c r="K232" s="106"/>
      <c r="L232" s="139"/>
      <c r="O232" s="139"/>
      <c r="Q232" s="139"/>
    </row>
    <row r="233" spans="2:17">
      <c r="B233" s="139"/>
      <c r="D233" s="139"/>
      <c r="E233" s="139"/>
      <c r="G233" s="139"/>
      <c r="J233" s="139"/>
      <c r="K233" s="106"/>
      <c r="L233" s="139"/>
      <c r="O233" s="139"/>
      <c r="Q233" s="139"/>
    </row>
    <row r="234" spans="2:17">
      <c r="B234" s="139"/>
      <c r="D234" s="139"/>
      <c r="E234" s="139"/>
      <c r="G234" s="139"/>
      <c r="J234" s="139"/>
      <c r="K234" s="106"/>
      <c r="L234" s="139"/>
      <c r="O234" s="139"/>
      <c r="Q234" s="139"/>
    </row>
    <row r="235" spans="2:17">
      <c r="B235" s="139"/>
      <c r="D235" s="139"/>
      <c r="E235" s="139"/>
      <c r="G235" s="139"/>
      <c r="J235" s="139"/>
      <c r="K235" s="106"/>
      <c r="L235" s="139"/>
      <c r="O235" s="139"/>
      <c r="Q235" s="139"/>
    </row>
    <row r="236" spans="2:17">
      <c r="B236" s="139"/>
      <c r="D236" s="139"/>
      <c r="E236" s="139"/>
      <c r="G236" s="139"/>
      <c r="J236" s="139"/>
      <c r="K236" s="106"/>
      <c r="L236" s="139"/>
      <c r="O236" s="139"/>
      <c r="Q236" s="139"/>
    </row>
    <row r="237" spans="2:17">
      <c r="B237" s="139"/>
      <c r="D237" s="139"/>
      <c r="E237" s="139"/>
      <c r="G237" s="139"/>
      <c r="J237" s="139"/>
      <c r="K237" s="106"/>
      <c r="L237" s="139"/>
      <c r="O237" s="139"/>
      <c r="Q237" s="139"/>
    </row>
    <row r="238" spans="2:17">
      <c r="B238" s="139"/>
      <c r="D238" s="139"/>
      <c r="E238" s="139"/>
      <c r="G238" s="139"/>
      <c r="J238" s="139"/>
      <c r="K238" s="106"/>
      <c r="L238" s="139"/>
      <c r="O238" s="139"/>
      <c r="Q238" s="139"/>
    </row>
    <row r="239" spans="2:17">
      <c r="B239" s="139"/>
      <c r="D239" s="139"/>
      <c r="E239" s="139"/>
      <c r="G239" s="139"/>
      <c r="J239" s="139"/>
      <c r="K239" s="106"/>
      <c r="L239" s="139"/>
      <c r="O239" s="139"/>
      <c r="Q239" s="139"/>
    </row>
    <row r="240" spans="2:17">
      <c r="B240" s="139"/>
      <c r="D240" s="139"/>
      <c r="E240" s="139"/>
      <c r="G240" s="139"/>
      <c r="J240" s="139"/>
      <c r="K240" s="106"/>
      <c r="L240" s="139"/>
      <c r="O240" s="139"/>
      <c r="Q240" s="139"/>
    </row>
    <row r="241" spans="2:17">
      <c r="B241" s="139"/>
      <c r="D241" s="139"/>
      <c r="E241" s="139"/>
      <c r="G241" s="139"/>
      <c r="J241" s="139"/>
      <c r="K241" s="106"/>
      <c r="L241" s="139"/>
      <c r="O241" s="139"/>
      <c r="Q241" s="139"/>
    </row>
    <row r="242" spans="2:17">
      <c r="B242" s="139"/>
      <c r="D242" s="139"/>
      <c r="E242" s="139"/>
      <c r="G242" s="139"/>
      <c r="J242" s="139"/>
      <c r="K242" s="106"/>
      <c r="L242" s="139"/>
      <c r="O242" s="139"/>
      <c r="Q242" s="139"/>
    </row>
    <row r="243" spans="2:17">
      <c r="B243" s="139"/>
      <c r="D243" s="139"/>
      <c r="E243" s="139"/>
      <c r="G243" s="139"/>
      <c r="J243" s="139"/>
      <c r="K243" s="106"/>
      <c r="L243" s="139"/>
      <c r="O243" s="139"/>
      <c r="Q243" s="139"/>
    </row>
    <row r="244" spans="2:17">
      <c r="B244" s="139"/>
      <c r="D244" s="139"/>
      <c r="E244" s="139"/>
      <c r="G244" s="139"/>
      <c r="J244" s="139"/>
      <c r="K244" s="106"/>
      <c r="L244" s="139"/>
      <c r="O244" s="139"/>
      <c r="Q244" s="139"/>
    </row>
    <row r="245" spans="2:17">
      <c r="B245" s="139"/>
      <c r="D245" s="139"/>
      <c r="E245" s="139"/>
      <c r="G245" s="139"/>
      <c r="J245" s="139"/>
      <c r="K245" s="106"/>
      <c r="L245" s="139"/>
      <c r="O245" s="139"/>
      <c r="Q245" s="139"/>
    </row>
    <row r="246" spans="2:17">
      <c r="B246" s="139"/>
      <c r="D246" s="139"/>
      <c r="E246" s="139"/>
      <c r="G246" s="139"/>
      <c r="J246" s="139"/>
      <c r="K246" s="106"/>
      <c r="L246" s="139"/>
      <c r="O246" s="139"/>
      <c r="Q246" s="139"/>
    </row>
    <row r="247" spans="2:17">
      <c r="B247" s="139"/>
      <c r="D247" s="139"/>
      <c r="E247" s="139"/>
      <c r="G247" s="139"/>
      <c r="J247" s="139"/>
      <c r="K247" s="106"/>
      <c r="L247" s="139"/>
      <c r="O247" s="139"/>
      <c r="Q247" s="139"/>
    </row>
    <row r="248" spans="2:17">
      <c r="B248" s="139"/>
      <c r="D248" s="139"/>
      <c r="E248" s="139"/>
      <c r="G248" s="139"/>
      <c r="J248" s="139"/>
      <c r="K248" s="106"/>
      <c r="L248" s="139"/>
      <c r="O248" s="139"/>
      <c r="Q248" s="139"/>
    </row>
    <row r="249" spans="2:17">
      <c r="B249" s="139"/>
      <c r="D249" s="139"/>
      <c r="E249" s="139"/>
      <c r="G249" s="139"/>
      <c r="J249" s="139"/>
      <c r="K249" s="106"/>
      <c r="L249" s="139"/>
      <c r="O249" s="139"/>
      <c r="Q249" s="139"/>
    </row>
    <row r="250" spans="2:17">
      <c r="B250" s="139"/>
      <c r="D250" s="139"/>
      <c r="E250" s="139"/>
      <c r="G250" s="139"/>
      <c r="J250" s="139"/>
      <c r="K250" s="106"/>
      <c r="L250" s="139"/>
      <c r="O250" s="139"/>
      <c r="Q250" s="139"/>
    </row>
    <row r="251" spans="2:17">
      <c r="B251" s="139"/>
      <c r="D251" s="139"/>
      <c r="E251" s="139"/>
      <c r="G251" s="139"/>
      <c r="J251" s="139"/>
      <c r="K251" s="106"/>
      <c r="L251" s="139"/>
      <c r="O251" s="139"/>
      <c r="Q251" s="139"/>
    </row>
    <row r="252" spans="2:17">
      <c r="B252" s="139"/>
      <c r="D252" s="139"/>
      <c r="E252" s="139"/>
      <c r="G252" s="139"/>
      <c r="J252" s="139"/>
      <c r="K252" s="106"/>
      <c r="L252" s="139"/>
      <c r="O252" s="139"/>
      <c r="Q252" s="139"/>
    </row>
    <row r="253" spans="2:17">
      <c r="B253" s="139"/>
      <c r="D253" s="139"/>
      <c r="E253" s="139"/>
      <c r="G253" s="139"/>
      <c r="J253" s="139"/>
      <c r="K253" s="106"/>
      <c r="L253" s="139"/>
      <c r="O253" s="139"/>
      <c r="Q253" s="139"/>
    </row>
    <row r="254" spans="2:17">
      <c r="B254" s="139"/>
      <c r="D254" s="139"/>
      <c r="E254" s="139"/>
      <c r="G254" s="139"/>
      <c r="J254" s="139"/>
      <c r="K254" s="106"/>
      <c r="L254" s="139"/>
      <c r="O254" s="139"/>
      <c r="Q254" s="139"/>
    </row>
    <row r="255" spans="2:17">
      <c r="B255" s="139"/>
      <c r="D255" s="139"/>
      <c r="E255" s="139"/>
      <c r="G255" s="139"/>
      <c r="J255" s="139"/>
      <c r="K255" s="106"/>
      <c r="L255" s="139"/>
      <c r="O255" s="139"/>
      <c r="Q255" s="139"/>
    </row>
    <row r="256" spans="2:17">
      <c r="B256" s="139"/>
      <c r="D256" s="139"/>
      <c r="E256" s="139"/>
      <c r="G256" s="139"/>
      <c r="J256" s="139"/>
      <c r="K256" s="106"/>
      <c r="L256" s="139"/>
      <c r="O256" s="139"/>
      <c r="Q256" s="139"/>
    </row>
    <row r="257" spans="2:17">
      <c r="B257" s="139"/>
      <c r="D257" s="139"/>
      <c r="E257" s="139"/>
      <c r="G257" s="139"/>
      <c r="J257" s="139"/>
      <c r="K257" s="106"/>
      <c r="L257" s="139"/>
      <c r="O257" s="139"/>
      <c r="Q257" s="139"/>
    </row>
    <row r="258" spans="2:17">
      <c r="B258" s="139"/>
      <c r="D258" s="139"/>
      <c r="E258" s="139"/>
      <c r="G258" s="139"/>
      <c r="J258" s="139"/>
      <c r="K258" s="106"/>
      <c r="L258" s="139"/>
      <c r="O258" s="139"/>
      <c r="Q258" s="139"/>
    </row>
    <row r="259" spans="2:17">
      <c r="B259" s="139"/>
      <c r="D259" s="139"/>
      <c r="E259" s="139"/>
      <c r="G259" s="139"/>
      <c r="J259" s="139"/>
      <c r="K259" s="106"/>
      <c r="L259" s="139"/>
      <c r="O259" s="139"/>
      <c r="Q259" s="139"/>
    </row>
    <row r="260" spans="2:17">
      <c r="B260" s="139"/>
      <c r="D260" s="139"/>
      <c r="E260" s="139"/>
      <c r="G260" s="139"/>
      <c r="J260" s="139"/>
      <c r="K260" s="106"/>
      <c r="L260" s="139"/>
      <c r="O260" s="139"/>
      <c r="Q260" s="139"/>
    </row>
    <row r="261" spans="2:17">
      <c r="B261" s="139"/>
      <c r="D261" s="139"/>
      <c r="E261" s="139"/>
      <c r="G261" s="139"/>
      <c r="J261" s="139"/>
      <c r="K261" s="106"/>
      <c r="L261" s="139"/>
      <c r="O261" s="139"/>
      <c r="Q261" s="139"/>
    </row>
    <row r="262" spans="2:17">
      <c r="B262" s="139"/>
      <c r="D262" s="139"/>
      <c r="E262" s="139"/>
      <c r="G262" s="139"/>
      <c r="J262" s="139"/>
      <c r="K262" s="106"/>
      <c r="L262" s="139"/>
      <c r="O262" s="139"/>
      <c r="Q262" s="139"/>
    </row>
    <row r="263" spans="2:17">
      <c r="B263" s="139"/>
      <c r="D263" s="139"/>
      <c r="E263" s="139"/>
      <c r="G263" s="139"/>
      <c r="J263" s="139"/>
      <c r="K263" s="106"/>
      <c r="L263" s="139"/>
      <c r="O263" s="139"/>
      <c r="Q263" s="139"/>
    </row>
    <row r="264" spans="2:17">
      <c r="B264" s="139"/>
      <c r="D264" s="139"/>
      <c r="E264" s="139"/>
      <c r="G264" s="139"/>
      <c r="J264" s="139"/>
      <c r="K264" s="106"/>
      <c r="L264" s="139"/>
      <c r="O264" s="139"/>
      <c r="Q264" s="139"/>
    </row>
    <row r="265" spans="2:17">
      <c r="B265" s="139"/>
      <c r="D265" s="139"/>
      <c r="E265" s="139"/>
      <c r="G265" s="139"/>
      <c r="J265" s="139"/>
      <c r="K265" s="106"/>
      <c r="L265" s="139"/>
      <c r="O265" s="139"/>
      <c r="Q265" s="139"/>
    </row>
    <row r="266" spans="2:17">
      <c r="B266" s="139"/>
      <c r="D266" s="139"/>
      <c r="E266" s="139"/>
      <c r="G266" s="139"/>
      <c r="J266" s="139"/>
      <c r="K266" s="106"/>
      <c r="L266" s="139"/>
      <c r="O266" s="139"/>
      <c r="Q266" s="139"/>
    </row>
    <row r="267" spans="2:17">
      <c r="B267" s="139"/>
      <c r="D267" s="139"/>
      <c r="E267" s="139"/>
      <c r="G267" s="139"/>
      <c r="J267" s="139"/>
      <c r="K267" s="106"/>
      <c r="L267" s="139"/>
      <c r="O267" s="139"/>
      <c r="Q267" s="139"/>
    </row>
    <row r="268" spans="2:17">
      <c r="B268" s="139"/>
      <c r="D268" s="139"/>
      <c r="E268" s="139"/>
      <c r="G268" s="139"/>
      <c r="J268" s="139"/>
      <c r="K268" s="106"/>
      <c r="L268" s="139"/>
      <c r="O268" s="139"/>
      <c r="Q268" s="139"/>
    </row>
    <row r="269" spans="2:17">
      <c r="B269" s="139"/>
      <c r="D269" s="139"/>
      <c r="E269" s="139"/>
      <c r="G269" s="139"/>
      <c r="J269" s="139"/>
      <c r="K269" s="106"/>
      <c r="L269" s="139"/>
      <c r="O269" s="139"/>
      <c r="Q269" s="139"/>
    </row>
    <row r="270" spans="2:17">
      <c r="B270" s="139"/>
      <c r="D270" s="139"/>
      <c r="E270" s="139"/>
      <c r="G270" s="139"/>
      <c r="J270" s="139"/>
      <c r="K270" s="106"/>
      <c r="L270" s="139"/>
      <c r="O270" s="139"/>
      <c r="Q270" s="139"/>
    </row>
    <row r="271" spans="2:17">
      <c r="B271" s="139"/>
      <c r="D271" s="139"/>
      <c r="E271" s="139"/>
      <c r="G271" s="139"/>
      <c r="J271" s="139"/>
      <c r="K271" s="106"/>
      <c r="L271" s="139"/>
      <c r="O271" s="139"/>
      <c r="Q271" s="139"/>
    </row>
    <row r="272" spans="2:17">
      <c r="B272" s="139"/>
      <c r="D272" s="139"/>
      <c r="E272" s="139"/>
      <c r="G272" s="139"/>
      <c r="J272" s="139"/>
      <c r="K272" s="106"/>
      <c r="L272" s="139"/>
      <c r="O272" s="139"/>
      <c r="Q272" s="139"/>
    </row>
    <row r="273" spans="2:17">
      <c r="B273" s="139"/>
      <c r="D273" s="139"/>
      <c r="E273" s="139"/>
      <c r="G273" s="139"/>
      <c r="J273" s="139"/>
      <c r="K273" s="106"/>
      <c r="L273" s="139"/>
      <c r="O273" s="139"/>
      <c r="Q273" s="139"/>
    </row>
    <row r="274" spans="2:17">
      <c r="B274" s="139"/>
      <c r="D274" s="139"/>
      <c r="E274" s="139"/>
      <c r="G274" s="139"/>
      <c r="J274" s="139"/>
      <c r="K274" s="106"/>
      <c r="L274" s="139"/>
      <c r="O274" s="139"/>
      <c r="Q274" s="139"/>
    </row>
    <row r="275" spans="2:17">
      <c r="B275" s="139"/>
      <c r="D275" s="139"/>
      <c r="E275" s="139"/>
      <c r="G275" s="139"/>
      <c r="J275" s="139"/>
      <c r="K275" s="106"/>
      <c r="L275" s="139"/>
      <c r="O275" s="139"/>
      <c r="Q275" s="139"/>
    </row>
    <row r="276" spans="2:17">
      <c r="B276" s="139"/>
      <c r="D276" s="139"/>
      <c r="E276" s="139"/>
      <c r="G276" s="139"/>
      <c r="J276" s="139"/>
      <c r="K276" s="106"/>
      <c r="L276" s="139"/>
      <c r="O276" s="139"/>
      <c r="Q276" s="139"/>
    </row>
    <row r="277" spans="2:17">
      <c r="B277" s="139"/>
      <c r="D277" s="139"/>
      <c r="E277" s="139"/>
      <c r="G277" s="139"/>
      <c r="J277" s="139"/>
      <c r="K277" s="106"/>
      <c r="L277" s="139"/>
      <c r="O277" s="139"/>
      <c r="Q277" s="139"/>
    </row>
    <row r="278" spans="2:17">
      <c r="B278" s="139"/>
      <c r="D278" s="139"/>
      <c r="E278" s="139"/>
      <c r="G278" s="139"/>
      <c r="J278" s="139"/>
      <c r="K278" s="106"/>
      <c r="L278" s="139"/>
      <c r="O278" s="139"/>
      <c r="Q278" s="139"/>
    </row>
    <row r="279" spans="2:17">
      <c r="B279" s="139"/>
      <c r="D279" s="139"/>
      <c r="E279" s="139"/>
      <c r="G279" s="139"/>
      <c r="J279" s="139"/>
      <c r="K279" s="106"/>
      <c r="L279" s="139"/>
      <c r="O279" s="139"/>
      <c r="Q279" s="139"/>
    </row>
    <row r="280" spans="2:17">
      <c r="B280" s="139"/>
      <c r="D280" s="139"/>
      <c r="E280" s="139"/>
      <c r="G280" s="139"/>
      <c r="J280" s="139"/>
      <c r="K280" s="106"/>
      <c r="L280" s="139"/>
      <c r="O280" s="139"/>
      <c r="Q280" s="139"/>
    </row>
    <row r="281" spans="2:17">
      <c r="B281" s="139"/>
      <c r="D281" s="139"/>
      <c r="E281" s="139"/>
      <c r="G281" s="139"/>
      <c r="J281" s="139"/>
      <c r="K281" s="106"/>
      <c r="L281" s="139"/>
      <c r="O281" s="139"/>
      <c r="Q281" s="139"/>
    </row>
    <row r="282" spans="2:17">
      <c r="B282" s="139"/>
      <c r="D282" s="139"/>
      <c r="E282" s="139"/>
      <c r="G282" s="139"/>
      <c r="J282" s="139"/>
      <c r="K282" s="106"/>
      <c r="L282" s="139"/>
      <c r="O282" s="139"/>
      <c r="Q282" s="139"/>
    </row>
    <row r="283" spans="2:17">
      <c r="B283" s="139"/>
      <c r="D283" s="139"/>
      <c r="E283" s="139"/>
      <c r="G283" s="139"/>
      <c r="J283" s="139"/>
      <c r="K283" s="106"/>
      <c r="L283" s="139"/>
      <c r="O283" s="139"/>
      <c r="Q283" s="139"/>
    </row>
    <row r="284" spans="2:17">
      <c r="B284" s="139"/>
      <c r="D284" s="139"/>
      <c r="E284" s="139"/>
      <c r="G284" s="139"/>
      <c r="J284" s="139"/>
      <c r="K284" s="106"/>
      <c r="L284" s="139"/>
      <c r="O284" s="139"/>
      <c r="Q284" s="139"/>
    </row>
    <row r="285" spans="2:17">
      <c r="B285" s="139"/>
      <c r="D285" s="139"/>
      <c r="E285" s="139"/>
      <c r="G285" s="139"/>
      <c r="J285" s="139"/>
      <c r="K285" s="106"/>
      <c r="L285" s="139"/>
      <c r="O285" s="139"/>
      <c r="Q285" s="139"/>
    </row>
    <row r="286" spans="2:17">
      <c r="B286" s="139"/>
      <c r="D286" s="139"/>
      <c r="E286" s="139"/>
      <c r="G286" s="139"/>
      <c r="J286" s="139"/>
      <c r="K286" s="106"/>
      <c r="L286" s="139"/>
      <c r="O286" s="139"/>
      <c r="Q286" s="139"/>
    </row>
    <row r="287" spans="2:17">
      <c r="B287" s="139"/>
      <c r="D287" s="139"/>
      <c r="E287" s="139"/>
      <c r="G287" s="139"/>
      <c r="J287" s="139"/>
      <c r="K287" s="106"/>
      <c r="L287" s="139"/>
      <c r="O287" s="139"/>
      <c r="Q287" s="139"/>
    </row>
    <row r="288" spans="2:17">
      <c r="B288" s="139"/>
      <c r="D288" s="139"/>
      <c r="E288" s="139"/>
      <c r="G288" s="139"/>
      <c r="J288" s="139"/>
      <c r="K288" s="106"/>
      <c r="L288" s="139"/>
      <c r="O288" s="139"/>
      <c r="Q288" s="139"/>
    </row>
    <row r="289" spans="2:17">
      <c r="B289" s="139"/>
      <c r="D289" s="139"/>
      <c r="E289" s="139"/>
      <c r="G289" s="139"/>
      <c r="J289" s="139"/>
      <c r="K289" s="106"/>
      <c r="L289" s="139"/>
      <c r="O289" s="139"/>
      <c r="Q289" s="139"/>
    </row>
    <row r="290" spans="2:17">
      <c r="B290" s="139"/>
      <c r="D290" s="139"/>
      <c r="E290" s="139"/>
      <c r="G290" s="139"/>
      <c r="J290" s="139"/>
      <c r="K290" s="106"/>
      <c r="L290" s="139"/>
      <c r="O290" s="139"/>
      <c r="Q290" s="139"/>
    </row>
    <row r="291" spans="2:17">
      <c r="B291" s="139"/>
      <c r="D291" s="139"/>
      <c r="E291" s="139"/>
      <c r="G291" s="139"/>
      <c r="J291" s="139"/>
      <c r="K291" s="106"/>
      <c r="L291" s="139"/>
      <c r="O291" s="139"/>
      <c r="Q291" s="139"/>
    </row>
    <row r="292" spans="2:17">
      <c r="B292" s="139"/>
      <c r="D292" s="139"/>
      <c r="E292" s="139"/>
      <c r="G292" s="139"/>
      <c r="J292" s="139"/>
      <c r="K292" s="106"/>
      <c r="L292" s="139"/>
      <c r="O292" s="139"/>
      <c r="Q292" s="139"/>
    </row>
    <row r="293" spans="2:17">
      <c r="B293" s="139"/>
      <c r="D293" s="139"/>
      <c r="E293" s="139"/>
      <c r="G293" s="139"/>
      <c r="J293" s="139"/>
      <c r="K293" s="106"/>
      <c r="L293" s="139"/>
      <c r="O293" s="139"/>
      <c r="Q293" s="139"/>
    </row>
    <row r="294" spans="2:17">
      <c r="B294" s="139"/>
      <c r="D294" s="139"/>
      <c r="E294" s="139"/>
      <c r="G294" s="139"/>
      <c r="J294" s="139"/>
      <c r="K294" s="106"/>
      <c r="L294" s="139"/>
      <c r="O294" s="139"/>
      <c r="Q294" s="139"/>
    </row>
    <row r="295" spans="2:17">
      <c r="B295" s="139"/>
      <c r="D295" s="139"/>
      <c r="E295" s="139"/>
      <c r="G295" s="139"/>
      <c r="J295" s="139"/>
      <c r="K295" s="106"/>
      <c r="L295" s="139"/>
      <c r="O295" s="139"/>
      <c r="Q295" s="139"/>
    </row>
    <row r="296" spans="2:17">
      <c r="B296" s="139"/>
      <c r="D296" s="139"/>
      <c r="E296" s="139"/>
      <c r="G296" s="139"/>
      <c r="J296" s="139"/>
      <c r="K296" s="106"/>
      <c r="L296" s="139"/>
      <c r="O296" s="139"/>
      <c r="Q296" s="139"/>
    </row>
    <row r="297" spans="2:17">
      <c r="B297" s="139"/>
      <c r="D297" s="139"/>
      <c r="E297" s="139"/>
      <c r="G297" s="139"/>
      <c r="J297" s="139"/>
      <c r="K297" s="106"/>
      <c r="L297" s="139"/>
      <c r="O297" s="139"/>
      <c r="Q297" s="139"/>
    </row>
    <row r="298" spans="2:17">
      <c r="B298" s="139"/>
      <c r="D298" s="139"/>
      <c r="E298" s="139"/>
      <c r="G298" s="139"/>
      <c r="J298" s="139"/>
      <c r="K298" s="106"/>
      <c r="L298" s="139"/>
      <c r="O298" s="139"/>
      <c r="Q298" s="139"/>
    </row>
    <row r="299" spans="2:17">
      <c r="B299" s="139"/>
      <c r="D299" s="139"/>
      <c r="E299" s="139"/>
      <c r="G299" s="139"/>
      <c r="J299" s="139"/>
      <c r="K299" s="106"/>
      <c r="L299" s="139"/>
      <c r="O299" s="139"/>
      <c r="Q299" s="139"/>
    </row>
    <row r="300" spans="2:17">
      <c r="B300" s="139"/>
      <c r="D300" s="139"/>
      <c r="E300" s="139"/>
      <c r="G300" s="139"/>
      <c r="J300" s="139"/>
      <c r="K300" s="106"/>
      <c r="L300" s="139"/>
      <c r="O300" s="139"/>
      <c r="Q300" s="139"/>
    </row>
    <row r="301" spans="2:17">
      <c r="B301" s="139"/>
      <c r="D301" s="139"/>
      <c r="E301" s="139"/>
      <c r="G301" s="139"/>
      <c r="J301" s="139"/>
      <c r="K301" s="106"/>
      <c r="L301" s="139"/>
      <c r="O301" s="139"/>
      <c r="Q301" s="139"/>
    </row>
    <row r="302" spans="2:17">
      <c r="B302" s="139"/>
      <c r="D302" s="139"/>
      <c r="E302" s="139"/>
      <c r="G302" s="139"/>
      <c r="J302" s="139"/>
      <c r="K302" s="106"/>
      <c r="L302" s="139"/>
      <c r="O302" s="139"/>
      <c r="Q302" s="139"/>
    </row>
    <row r="303" spans="2:17">
      <c r="B303" s="139"/>
      <c r="D303" s="139"/>
      <c r="E303" s="139"/>
      <c r="G303" s="139"/>
      <c r="J303" s="139"/>
      <c r="K303" s="106"/>
      <c r="L303" s="139"/>
      <c r="O303" s="139"/>
      <c r="Q303" s="139"/>
    </row>
    <row r="304" spans="2:17">
      <c r="B304" s="139"/>
      <c r="D304" s="139"/>
      <c r="E304" s="139"/>
      <c r="G304" s="139"/>
      <c r="J304" s="139"/>
      <c r="K304" s="106"/>
      <c r="L304" s="139"/>
      <c r="O304" s="139"/>
      <c r="Q304" s="139"/>
    </row>
    <row r="305" spans="2:17">
      <c r="B305" s="139"/>
      <c r="D305" s="139"/>
      <c r="E305" s="139"/>
      <c r="G305" s="139"/>
      <c r="J305" s="139"/>
      <c r="K305" s="106"/>
      <c r="L305" s="139"/>
      <c r="O305" s="139"/>
      <c r="Q305" s="139"/>
    </row>
    <row r="306" spans="2:17">
      <c r="B306" s="139"/>
      <c r="D306" s="139"/>
      <c r="E306" s="139"/>
      <c r="G306" s="139"/>
      <c r="J306" s="139"/>
      <c r="K306" s="106"/>
      <c r="L306" s="139"/>
      <c r="O306" s="139"/>
      <c r="Q306" s="139"/>
    </row>
    <row r="307" spans="2:17">
      <c r="B307" s="139"/>
      <c r="D307" s="139"/>
      <c r="E307" s="139"/>
      <c r="G307" s="139"/>
      <c r="J307" s="139"/>
      <c r="K307" s="106"/>
      <c r="L307" s="139"/>
      <c r="O307" s="139"/>
      <c r="Q307" s="139"/>
    </row>
    <row r="308" spans="2:17">
      <c r="B308" s="139"/>
      <c r="D308" s="139"/>
      <c r="E308" s="139"/>
      <c r="G308" s="139"/>
      <c r="J308" s="139"/>
      <c r="K308" s="106"/>
      <c r="L308" s="139"/>
      <c r="O308" s="139"/>
      <c r="Q308" s="139"/>
    </row>
    <row r="309" spans="2:17">
      <c r="B309" s="139"/>
      <c r="D309" s="139"/>
      <c r="E309" s="139"/>
      <c r="G309" s="139"/>
      <c r="J309" s="139"/>
      <c r="K309" s="106"/>
      <c r="L309" s="139"/>
      <c r="O309" s="139"/>
      <c r="Q309" s="139"/>
    </row>
    <row r="310" spans="2:17">
      <c r="B310" s="139"/>
      <c r="D310" s="139"/>
      <c r="E310" s="139"/>
      <c r="G310" s="139"/>
      <c r="J310" s="139"/>
      <c r="K310" s="106"/>
      <c r="L310" s="139"/>
      <c r="O310" s="139"/>
      <c r="Q310" s="139"/>
    </row>
    <row r="311" spans="2:17">
      <c r="B311" s="139"/>
      <c r="D311" s="139"/>
      <c r="E311" s="139"/>
      <c r="G311" s="139"/>
      <c r="J311" s="139"/>
      <c r="K311" s="106"/>
      <c r="L311" s="139"/>
      <c r="O311" s="139"/>
      <c r="Q311" s="139"/>
    </row>
    <row r="312" spans="2:17">
      <c r="B312" s="139"/>
      <c r="D312" s="139"/>
      <c r="E312" s="139"/>
      <c r="G312" s="139"/>
      <c r="J312" s="139"/>
      <c r="K312" s="106"/>
      <c r="L312" s="139"/>
      <c r="O312" s="139"/>
      <c r="Q312" s="139"/>
    </row>
    <row r="313" spans="2:17">
      <c r="B313" s="139"/>
      <c r="D313" s="139"/>
      <c r="E313" s="139"/>
      <c r="G313" s="139"/>
      <c r="J313" s="139"/>
      <c r="K313" s="106"/>
      <c r="L313" s="139"/>
      <c r="O313" s="139"/>
      <c r="Q313" s="139"/>
    </row>
    <row r="314" spans="2:17">
      <c r="B314" s="139"/>
      <c r="D314" s="139"/>
      <c r="E314" s="139"/>
      <c r="G314" s="139"/>
      <c r="J314" s="139"/>
      <c r="K314" s="106"/>
      <c r="L314" s="139"/>
      <c r="O314" s="139"/>
      <c r="Q314" s="139"/>
    </row>
    <row r="315" spans="2:17">
      <c r="B315" s="139"/>
      <c r="D315" s="139"/>
      <c r="E315" s="139"/>
      <c r="G315" s="139"/>
      <c r="J315" s="139"/>
      <c r="K315" s="106"/>
      <c r="L315" s="139"/>
      <c r="O315" s="139"/>
      <c r="Q315" s="139"/>
    </row>
    <row r="316" spans="2:17">
      <c r="B316" s="139"/>
      <c r="D316" s="139"/>
      <c r="E316" s="139"/>
      <c r="G316" s="139"/>
      <c r="J316" s="139"/>
      <c r="K316" s="106"/>
      <c r="L316" s="139"/>
      <c r="O316" s="139"/>
      <c r="Q316" s="139"/>
    </row>
    <row r="317" spans="2:17">
      <c r="B317" s="139"/>
      <c r="D317" s="139"/>
      <c r="E317" s="139"/>
      <c r="G317" s="139"/>
      <c r="J317" s="139"/>
      <c r="K317" s="106"/>
      <c r="L317" s="139"/>
      <c r="O317" s="139"/>
      <c r="Q317" s="139"/>
    </row>
    <row r="318" spans="2:17">
      <c r="B318" s="139"/>
      <c r="D318" s="139"/>
      <c r="E318" s="139"/>
      <c r="G318" s="139"/>
      <c r="J318" s="139"/>
      <c r="K318" s="106"/>
      <c r="L318" s="139"/>
      <c r="O318" s="139"/>
      <c r="Q318" s="139"/>
    </row>
    <row r="319" spans="2:17">
      <c r="B319" s="139"/>
      <c r="D319" s="139"/>
      <c r="E319" s="139"/>
      <c r="G319" s="139"/>
      <c r="J319" s="139"/>
      <c r="K319" s="106"/>
      <c r="L319" s="139"/>
      <c r="O319" s="139"/>
      <c r="Q319" s="139"/>
    </row>
    <row r="320" spans="2:17">
      <c r="B320" s="139"/>
      <c r="D320" s="139"/>
      <c r="E320" s="139"/>
      <c r="G320" s="139"/>
      <c r="J320" s="139"/>
      <c r="K320" s="106"/>
      <c r="O320" s="139"/>
      <c r="Q320" s="139"/>
    </row>
    <row r="321" spans="2:17">
      <c r="B321" s="139"/>
      <c r="D321" s="139"/>
      <c r="E321" s="139"/>
      <c r="G321" s="139"/>
      <c r="J321" s="139"/>
      <c r="K321" s="106"/>
      <c r="O321" s="139"/>
      <c r="Q321" s="139"/>
    </row>
    <row r="322" spans="2:17">
      <c r="B322" s="139"/>
      <c r="D322" s="139"/>
      <c r="E322" s="139"/>
      <c r="G322" s="139"/>
      <c r="J322" s="139"/>
      <c r="K322" s="106"/>
      <c r="O322" s="139"/>
      <c r="Q322" s="139"/>
    </row>
    <row r="323" spans="2:17">
      <c r="B323" s="139"/>
      <c r="D323" s="139"/>
      <c r="E323" s="139"/>
      <c r="G323" s="139"/>
      <c r="J323" s="139"/>
      <c r="K323" s="106"/>
      <c r="O323" s="139"/>
      <c r="Q323" s="139"/>
    </row>
    <row r="324" spans="2:17">
      <c r="B324" s="139"/>
      <c r="D324" s="139"/>
      <c r="E324" s="139"/>
      <c r="G324" s="139"/>
      <c r="J324" s="139"/>
      <c r="K324" s="106"/>
      <c r="O324" s="139"/>
      <c r="Q324" s="139"/>
    </row>
    <row r="325" spans="2:17">
      <c r="B325" s="139"/>
      <c r="D325" s="139"/>
      <c r="E325" s="139"/>
      <c r="G325" s="139"/>
      <c r="J325" s="139"/>
      <c r="K325" s="106"/>
      <c r="O325" s="139"/>
      <c r="Q325" s="139"/>
    </row>
    <row r="326" spans="2:17">
      <c r="B326" s="139"/>
      <c r="D326" s="139"/>
      <c r="E326" s="139"/>
      <c r="G326" s="139"/>
      <c r="J326" s="139"/>
      <c r="K326" s="106"/>
      <c r="O326" s="139"/>
      <c r="Q326" s="139"/>
    </row>
    <row r="327" spans="2:17">
      <c r="B327" s="139"/>
      <c r="D327" s="139"/>
      <c r="E327" s="139"/>
      <c r="G327" s="139"/>
      <c r="J327" s="139"/>
      <c r="K327" s="106"/>
      <c r="O327" s="139"/>
      <c r="Q327" s="139"/>
    </row>
    <row r="328" spans="2:17">
      <c r="B328" s="139"/>
      <c r="D328" s="139"/>
      <c r="E328" s="139"/>
      <c r="G328" s="139"/>
      <c r="J328" s="139"/>
      <c r="K328" s="106"/>
      <c r="O328" s="139"/>
      <c r="Q328" s="139"/>
    </row>
    <row r="329" spans="2:17">
      <c r="B329" s="139"/>
      <c r="D329" s="139"/>
      <c r="E329" s="139"/>
      <c r="G329" s="139"/>
      <c r="J329" s="139"/>
      <c r="K329" s="106"/>
      <c r="O329" s="139"/>
      <c r="Q329" s="139"/>
    </row>
    <row r="330" spans="2:17">
      <c r="B330" s="139"/>
      <c r="D330" s="139"/>
      <c r="E330" s="139"/>
      <c r="G330" s="139"/>
      <c r="J330" s="139"/>
      <c r="K330" s="106"/>
      <c r="O330" s="139"/>
      <c r="Q330" s="139"/>
    </row>
    <row r="331" spans="2:17">
      <c r="B331" s="139"/>
      <c r="D331" s="139"/>
      <c r="E331" s="139"/>
      <c r="G331" s="139"/>
      <c r="J331" s="139"/>
      <c r="K331" s="106"/>
      <c r="O331" s="139"/>
      <c r="Q331" s="139"/>
    </row>
    <row r="332" spans="2:17">
      <c r="B332" s="139"/>
      <c r="D332" s="139"/>
      <c r="E332" s="139"/>
      <c r="G332" s="139"/>
      <c r="J332" s="139"/>
      <c r="K332" s="106"/>
      <c r="O332" s="139"/>
      <c r="Q332" s="139"/>
    </row>
    <row r="333" spans="2:17">
      <c r="B333" s="139"/>
      <c r="D333" s="139"/>
      <c r="E333" s="139"/>
      <c r="G333" s="139"/>
      <c r="J333" s="139"/>
      <c r="L333" s="141" t="str">
        <f>IF(Electives!O345&lt;&gt;"", Electives!O345, " ")</f>
        <v xml:space="preserve"> </v>
      </c>
      <c r="O333" s="139"/>
      <c r="Q333" s="139"/>
    </row>
    <row r="334" spans="2:17">
      <c r="B334" s="139"/>
      <c r="D334" s="139"/>
      <c r="E334" s="139"/>
      <c r="G334" s="139"/>
      <c r="J334" s="139"/>
      <c r="L334" s="141" t="str">
        <f>IF(Electives!O346&lt;&gt;"", Electives!O346, " ")</f>
        <v xml:space="preserve"> </v>
      </c>
      <c r="O334" s="139"/>
      <c r="Q334" s="139"/>
    </row>
    <row r="335" spans="2:17">
      <c r="B335" s="139"/>
      <c r="D335" s="139"/>
      <c r="E335" s="139"/>
      <c r="G335" s="139"/>
    </row>
    <row r="336" spans="2:17">
      <c r="D336" s="139"/>
      <c r="E336" s="139"/>
      <c r="G336" s="139"/>
    </row>
  </sheetData>
  <sheetProtection algorithmName="SHA-512" hashValue="i5T8zSIMFQstTbomwlZv1MPUjcIHbvQWrWOgnuWzM4k8Ahp2j18WjrSmJ4heJp9+tJxLakNYUJw5RH/oCBnQ+A==" saltValue="NhZfp+KxyehXCx0Jrmy5Og==" spinCount="100000" sheet="1" objects="1" scenarios="1" selectLockedCells="1" selectUnlockedCells="1"/>
  <mergeCells count="67">
    <mergeCell ref="D37:D45"/>
    <mergeCell ref="N37:Q37"/>
    <mergeCell ref="D3:G3"/>
    <mergeCell ref="D17:G17"/>
    <mergeCell ref="D9:F9"/>
    <mergeCell ref="D10:D16"/>
    <mergeCell ref="D23:G23"/>
    <mergeCell ref="D24:D28"/>
    <mergeCell ref="I27:K27"/>
    <mergeCell ref="N27:Q27"/>
    <mergeCell ref="N38:N41"/>
    <mergeCell ref="I42:L42"/>
    <mergeCell ref="N42:Q42"/>
    <mergeCell ref="I43:I51"/>
    <mergeCell ref="N43:N49"/>
    <mergeCell ref="N50:Q50"/>
    <mergeCell ref="D1:G2"/>
    <mergeCell ref="D4:D8"/>
    <mergeCell ref="N12:Q12"/>
    <mergeCell ref="I11:K11"/>
    <mergeCell ref="D18:D22"/>
    <mergeCell ref="I18:K18"/>
    <mergeCell ref="N18:Q18"/>
    <mergeCell ref="I12:I17"/>
    <mergeCell ref="S1:V2"/>
    <mergeCell ref="I4:I10"/>
    <mergeCell ref="T4:U4"/>
    <mergeCell ref="T5:U5"/>
    <mergeCell ref="T6:U6"/>
    <mergeCell ref="T7:U7"/>
    <mergeCell ref="T8:U8"/>
    <mergeCell ref="T9:U9"/>
    <mergeCell ref="T10:U10"/>
    <mergeCell ref="N4:N11"/>
    <mergeCell ref="I3:L3"/>
    <mergeCell ref="N3:Q3"/>
    <mergeCell ref="N1:Q2"/>
    <mergeCell ref="I1:L2"/>
    <mergeCell ref="T11:U11"/>
    <mergeCell ref="T12:U12"/>
    <mergeCell ref="N13:N17"/>
    <mergeCell ref="T13:U13"/>
    <mergeCell ref="T14:U14"/>
    <mergeCell ref="T15:U15"/>
    <mergeCell ref="T16:U16"/>
    <mergeCell ref="T17:U17"/>
    <mergeCell ref="T18:U18"/>
    <mergeCell ref="I19:I26"/>
    <mergeCell ref="N19:N26"/>
    <mergeCell ref="T19:U19"/>
    <mergeCell ref="T20:U20"/>
    <mergeCell ref="T21:U21"/>
    <mergeCell ref="T22:U22"/>
    <mergeCell ref="T23:U23"/>
    <mergeCell ref="T24:U24"/>
    <mergeCell ref="T25:U25"/>
    <mergeCell ref="T26:U26"/>
    <mergeCell ref="D29:G29"/>
    <mergeCell ref="D30:D35"/>
    <mergeCell ref="S30:V31"/>
    <mergeCell ref="I35:L35"/>
    <mergeCell ref="D36:G36"/>
    <mergeCell ref="N51:N55"/>
    <mergeCell ref="I36:I41"/>
    <mergeCell ref="T27:U27"/>
    <mergeCell ref="I28:I34"/>
    <mergeCell ref="N28:N36"/>
  </mergeCells>
  <phoneticPr fontId="2" type="noConversion"/>
  <pageMargins left="0.75" right="0.75" top="1" bottom="1" header="0.5" footer="0.5"/>
  <pageSetup scale="39" orientation="portrait" r:id="rId1"/>
  <headerFooter alignWithMargins="0">
    <oddHeader>&amp;C&amp;"Arial,Bold"&amp;14TigerTrax
&amp;12&amp;D</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36"/>
  <sheetViews>
    <sheetView showGridLines="0" zoomScaleNormal="100" zoomScaleSheetLayoutView="55" workbookViewId="0">
      <pane xSplit="2" ySplit="2" topLeftCell="C3" activePane="bottomRight" state="frozen"/>
      <selection pane="topRight"/>
      <selection pane="bottomLeft"/>
      <selection pane="bottomRight" activeCell="C1" sqref="C1"/>
    </sheetView>
  </sheetViews>
  <sheetFormatPr defaultColWidth="9.140625" defaultRowHeight="12.75"/>
  <cols>
    <col min="1" max="1" width="31.140625" style="139" customWidth="1"/>
    <col min="2" max="2" width="3.85546875" style="141" customWidth="1"/>
    <col min="3" max="3" width="6.42578125" style="139" customWidth="1"/>
    <col min="4" max="4" width="2.5703125" style="24" customWidth="1"/>
    <col min="5" max="5" width="2.5703125" style="141" customWidth="1"/>
    <col min="6" max="6" width="32.85546875" style="139" customWidth="1"/>
    <col min="7" max="7" width="3.42578125" style="141" customWidth="1"/>
    <col min="8" max="8" width="6.42578125" style="139" customWidth="1"/>
    <col min="9" max="9" width="3.28515625" style="139" customWidth="1"/>
    <col min="10" max="10" width="3.28515625" style="141" customWidth="1"/>
    <col min="11" max="11" width="32.85546875" style="139" customWidth="1"/>
    <col min="12" max="12" width="3.42578125" style="141" customWidth="1"/>
    <col min="13" max="13" width="6.42578125" style="139" customWidth="1"/>
    <col min="14" max="14" width="3.28515625" style="139" customWidth="1"/>
    <col min="15" max="15" width="3.28515625" style="141" customWidth="1"/>
    <col min="16" max="16" width="32.85546875" style="139" customWidth="1"/>
    <col min="17" max="17" width="3.42578125" style="141" customWidth="1"/>
    <col min="18" max="18" width="6.42578125" style="139" customWidth="1"/>
    <col min="19" max="20" width="3.28515625" style="139" customWidth="1"/>
    <col min="21" max="21" width="33" style="139" customWidth="1"/>
    <col min="22" max="22" width="3.28515625" style="139" customWidth="1"/>
    <col min="23" max="16384" width="9.140625" style="139"/>
  </cols>
  <sheetData>
    <row r="1" spans="1:22" ht="21" customHeight="1">
      <c r="A1" s="17" t="str">
        <f ca="1">MID(CELL("filename",A1),FIND(IF(ISERROR(FIND("]",CELL("filename",A1))),"$","]"),CELL("filename",A1))+1,256)</f>
        <v>Scout 12</v>
      </c>
      <c r="D1" s="345" t="s">
        <v>241</v>
      </c>
      <c r="E1" s="345"/>
      <c r="F1" s="345"/>
      <c r="G1" s="345"/>
      <c r="I1" s="345" t="s">
        <v>0</v>
      </c>
      <c r="J1" s="345"/>
      <c r="K1" s="345"/>
      <c r="L1" s="345"/>
      <c r="N1" s="345" t="s">
        <v>0</v>
      </c>
      <c r="O1" s="345"/>
      <c r="P1" s="345"/>
      <c r="Q1" s="345"/>
      <c r="S1" s="329" t="s">
        <v>418</v>
      </c>
      <c r="T1" s="329"/>
      <c r="U1" s="329"/>
      <c r="V1" s="329"/>
    </row>
    <row r="2" spans="1:22" ht="7.5" customHeight="1">
      <c r="D2" s="345"/>
      <c r="E2" s="345"/>
      <c r="F2" s="345"/>
      <c r="G2" s="345"/>
      <c r="I2" s="345"/>
      <c r="J2" s="345"/>
      <c r="K2" s="345"/>
      <c r="L2" s="345"/>
      <c r="N2" s="345"/>
      <c r="O2" s="345"/>
      <c r="P2" s="345"/>
      <c r="Q2" s="345"/>
      <c r="S2" s="329"/>
      <c r="T2" s="329"/>
      <c r="U2" s="329"/>
      <c r="V2" s="329"/>
    </row>
    <row r="3" spans="1:22">
      <c r="A3" s="1" t="s">
        <v>13</v>
      </c>
      <c r="D3" s="344" t="str">
        <f>Achievements!B5</f>
        <v>Backyard Jungle / My Tiger Jungle</v>
      </c>
      <c r="E3" s="344"/>
      <c r="F3" s="344"/>
      <c r="G3" s="344"/>
      <c r="I3" s="344" t="str">
        <f>Electives!B6</f>
        <v>Curiosity, Intrigue, and Magical Mysteries</v>
      </c>
      <c r="J3" s="344"/>
      <c r="K3" s="344"/>
      <c r="L3" s="344"/>
      <c r="N3" s="344" t="str">
        <f>Electives!B61</f>
        <v>Sky is the Limit</v>
      </c>
      <c r="O3" s="344"/>
      <c r="P3" s="344"/>
      <c r="Q3" s="344"/>
      <c r="S3" s="175"/>
      <c r="T3" s="34" t="str">
        <f>'Cub Awards'!C5</f>
        <v>Emergency Preparedness</v>
      </c>
      <c r="U3" s="34"/>
      <c r="V3" s="68"/>
    </row>
    <row r="4" spans="1:22" ht="12.75" customHeight="1">
      <c r="A4" s="43" t="s">
        <v>33</v>
      </c>
      <c r="B4" s="16" t="str">
        <f>Bobcat!P13</f>
        <v/>
      </c>
      <c r="D4" s="346" t="str">
        <f>Achievements!E5</f>
        <v>(do 1 and two of 2-5)</v>
      </c>
      <c r="E4" s="16">
        <f>Achievements!B6</f>
        <v>1</v>
      </c>
      <c r="F4" s="105" t="str">
        <f>Achievements!C6</f>
        <v>With partner, go on a walk</v>
      </c>
      <c r="G4" s="16" t="str">
        <f>IF(Achievements!P6&lt;&gt;"", Achievements!P6, " ")</f>
        <v xml:space="preserve"> </v>
      </c>
      <c r="I4" s="335" t="str">
        <f>Electives!E6</f>
        <v>(do 1-2 and one of 3-5)</v>
      </c>
      <c r="J4" s="16" t="str">
        <f>Electives!B7</f>
        <v>1a</v>
      </c>
      <c r="K4" s="107" t="str">
        <f>Electives!C7</f>
        <v>Learn and Practice a magic trick</v>
      </c>
      <c r="L4" s="16" t="str">
        <f>IF(Electives!P7&lt;&gt;"", Electives!P7, " ")</f>
        <v xml:space="preserve"> </v>
      </c>
      <c r="N4" s="342" t="str">
        <f>Electives!E61</f>
        <v>(do 1-3 and one of 4-8)</v>
      </c>
      <c r="O4" s="16">
        <f>Electives!B62</f>
        <v>1</v>
      </c>
      <c r="P4" s="107" t="str">
        <f>Electives!C62</f>
        <v>Observe the night sky</v>
      </c>
      <c r="Q4" s="16" t="str">
        <f>IF(Electives!P62&lt;&gt;"", Electives!P62, " ")</f>
        <v xml:space="preserve"> </v>
      </c>
      <c r="S4" s="177">
        <f>'Cub Awards'!B6</f>
        <v>1</v>
      </c>
      <c r="T4" s="278" t="str">
        <f>'Cub Awards'!C6</f>
        <v>Cover a family fire plan and drill</v>
      </c>
      <c r="U4" s="278"/>
      <c r="V4" s="176" t="str">
        <f>IF('Cub Awards'!P6&lt;&gt;"", 'Cub Awards'!P6, "")</f>
        <v/>
      </c>
    </row>
    <row r="5" spans="1:22">
      <c r="A5" s="18" t="s">
        <v>32</v>
      </c>
      <c r="B5" s="21" t="str">
        <f>Tiger!P15</f>
        <v/>
      </c>
      <c r="D5" s="346"/>
      <c r="E5" s="16">
        <f>Achievements!B7</f>
        <v>2</v>
      </c>
      <c r="F5" s="105" t="str">
        <f>Achievements!C7</f>
        <v>Take a 1-foot hike</v>
      </c>
      <c r="G5" s="16" t="str">
        <f>IF(Achievements!P7&lt;&gt;"", Achievements!P7, " ")</f>
        <v xml:space="preserve"> </v>
      </c>
      <c r="I5" s="336"/>
      <c r="J5" s="16" t="str">
        <f>Electives!B8</f>
        <v>1b</v>
      </c>
      <c r="K5" s="107" t="str">
        <f>Electives!C8</f>
        <v>Create an invitation to a magic show</v>
      </c>
      <c r="L5" s="16" t="str">
        <f>IF(Electives!P8&lt;&gt;"", Electives!P8, " ")</f>
        <v xml:space="preserve"> </v>
      </c>
      <c r="N5" s="342"/>
      <c r="O5" s="16">
        <f>Electives!B63</f>
        <v>2</v>
      </c>
      <c r="P5" s="107" t="str">
        <f>Electives!C63</f>
        <v>Use a telescope or binoculars</v>
      </c>
      <c r="Q5" s="16" t="str">
        <f>IF(Electives!P63&lt;&gt;"", Electives!P63, " ")</f>
        <v xml:space="preserve"> </v>
      </c>
      <c r="S5" s="177">
        <f>'Cub Awards'!B7</f>
        <v>2</v>
      </c>
      <c r="T5" s="278" t="str">
        <f>'Cub Awards'!C7</f>
        <v>Discuss family emergency plan</v>
      </c>
      <c r="U5" s="278"/>
      <c r="V5" s="176" t="str">
        <f>IF('Cub Awards'!P7&lt;&gt;"", 'Cub Awards'!P7, "")</f>
        <v/>
      </c>
    </row>
    <row r="6" spans="1:22">
      <c r="A6" s="18" t="s">
        <v>244</v>
      </c>
      <c r="B6" s="21" t="str">
        <f>IF(COUNTIF(B11:B16,"C")&gt;0, COUNTIF(B11:B16,"C"), " ")</f>
        <v xml:space="preserve"> </v>
      </c>
      <c r="D6" s="346"/>
      <c r="E6" s="16">
        <f>Achievements!B8</f>
        <v>3</v>
      </c>
      <c r="F6" s="105" t="str">
        <f>Achievements!C8</f>
        <v>Point out two local birds</v>
      </c>
      <c r="G6" s="16" t="str">
        <f>IF(Achievements!P8&lt;&gt;"", Achievements!P8, " ")</f>
        <v xml:space="preserve"> </v>
      </c>
      <c r="I6" s="336"/>
      <c r="J6" s="16" t="str">
        <f>Electives!B9</f>
        <v>1c</v>
      </c>
      <c r="K6" s="107" t="str">
        <f>Electives!C9</f>
        <v>Put on a magic show</v>
      </c>
      <c r="L6" s="16" t="str">
        <f>IF(Electives!P9&lt;&gt;"", Electives!P9, " ")</f>
        <v xml:space="preserve"> </v>
      </c>
      <c r="N6" s="342"/>
      <c r="O6" s="16">
        <f>Electives!B64</f>
        <v>3</v>
      </c>
      <c r="P6" s="144" t="str">
        <f>Electives!C64</f>
        <v>Learn about two astronauts who were Scouts</v>
      </c>
      <c r="Q6" s="16" t="str">
        <f>IF(Electives!P64&lt;&gt;"", Electives!P64, " ")</f>
        <v xml:space="preserve"> </v>
      </c>
      <c r="S6" s="177">
        <f>'Cub Awards'!B8</f>
        <v>3</v>
      </c>
      <c r="T6" s="278" t="str">
        <f>'Cub Awards'!C8</f>
        <v>Create/plan/practice getting help</v>
      </c>
      <c r="U6" s="278"/>
      <c r="V6" s="176" t="str">
        <f>IF('Cub Awards'!P8&lt;&gt;"", 'Cub Awards'!P8, "")</f>
        <v/>
      </c>
    </row>
    <row r="7" spans="1:22">
      <c r="A7" s="47" t="s">
        <v>245</v>
      </c>
      <c r="B7" s="21" t="str">
        <f>IF(COUNTIF(B19:B31,"C")&gt;0, COUNTIF(B19:B31,"C"), " ")</f>
        <v xml:space="preserve"> </v>
      </c>
      <c r="D7" s="346"/>
      <c r="E7" s="16">
        <f>Achievements!B9</f>
        <v>4</v>
      </c>
      <c r="F7" s="105" t="str">
        <f>Achievements!C9</f>
        <v>Plant a plant in your neighborhood</v>
      </c>
      <c r="G7" s="16" t="str">
        <f>IF(Achievements!P9&lt;&gt;"", Achievements!P9, " ")</f>
        <v xml:space="preserve"> </v>
      </c>
      <c r="I7" s="336"/>
      <c r="J7" s="16">
        <f>Electives!B10</f>
        <v>2</v>
      </c>
      <c r="K7" s="107" t="str">
        <f>Electives!C10</f>
        <v>Spell your name in ASL and Braille</v>
      </c>
      <c r="L7" s="16" t="str">
        <f>IF(Electives!P10&lt;&gt;"", Electives!P10, " ")</f>
        <v xml:space="preserve"> </v>
      </c>
      <c r="N7" s="342"/>
      <c r="O7" s="16">
        <f>Electives!B65</f>
        <v>4</v>
      </c>
      <c r="P7" s="107" t="str">
        <f>Electives!C65</f>
        <v>Learn about two constellations</v>
      </c>
      <c r="Q7" s="16" t="str">
        <f>IF(Electives!P65&lt;&gt;"", Electives!P65, " ")</f>
        <v xml:space="preserve"> </v>
      </c>
      <c r="S7" s="177">
        <f>'Cub Awards'!B9</f>
        <v>4</v>
      </c>
      <c r="T7" s="278" t="str">
        <f>'Cub Awards'!C9</f>
        <v>Take a first-aid course for children</v>
      </c>
      <c r="U7" s="278"/>
      <c r="V7" s="176" t="str">
        <f>IF('Cub Awards'!P9&lt;&gt;"", 'Cub Awards'!P9, "")</f>
        <v/>
      </c>
    </row>
    <row r="8" spans="1:22" ht="12.75" customHeight="1">
      <c r="D8" s="346"/>
      <c r="E8" s="16">
        <f>Achievements!B10</f>
        <v>5</v>
      </c>
      <c r="F8" s="105" t="str">
        <f>Achievements!C10</f>
        <v>Build and hang a birdhouse</v>
      </c>
      <c r="G8" s="16" t="str">
        <f>IF(Achievements!P10&lt;&gt;"", Achievements!P10, " ")</f>
        <v xml:space="preserve"> </v>
      </c>
      <c r="I8" s="336"/>
      <c r="J8" s="16">
        <f>Electives!B11</f>
        <v>3</v>
      </c>
      <c r="K8" s="107" t="str">
        <f>Electives!C11</f>
        <v>Create a secret code</v>
      </c>
      <c r="L8" s="16" t="str">
        <f>IF(Electives!P11&lt;&gt;"", Electives!P11, " ")</f>
        <v xml:space="preserve"> </v>
      </c>
      <c r="N8" s="342"/>
      <c r="O8" s="16">
        <f>Electives!B66</f>
        <v>5</v>
      </c>
      <c r="P8" s="107" t="str">
        <f>Electives!C66</f>
        <v>Create your own constellation</v>
      </c>
      <c r="Q8" s="16" t="str">
        <f>IF(Electives!P66&lt;&gt;"", Electives!P66, " ")</f>
        <v xml:space="preserve"> </v>
      </c>
      <c r="S8" s="177">
        <f>'Cub Awards'!B10</f>
        <v>5</v>
      </c>
      <c r="T8" s="278" t="str">
        <f>'Cub Awards'!C10</f>
        <v>Join a safe kids program</v>
      </c>
      <c r="U8" s="278"/>
      <c r="V8" s="176" t="str">
        <f>IF('Cub Awards'!P10&lt;&gt;"", 'Cub Awards'!P10, "")</f>
        <v/>
      </c>
    </row>
    <row r="9" spans="1:22" ht="12.75" customHeight="1">
      <c r="D9" s="344" t="str">
        <f>Achievements!B12</f>
        <v>Games Tigers Play</v>
      </c>
      <c r="E9" s="344"/>
      <c r="F9" s="344"/>
      <c r="G9" s="141" t="str">
        <f>IF(Achievements!P11&lt;&gt;"", Achievements!P11, " ")</f>
        <v xml:space="preserve"> </v>
      </c>
      <c r="I9" s="336"/>
      <c r="J9" s="16">
        <f>Electives!B12</f>
        <v>4</v>
      </c>
      <c r="K9" s="107" t="str">
        <f>Electives!C12</f>
        <v>Crack a different secret code</v>
      </c>
      <c r="L9" s="16" t="str">
        <f>IF(Electives!P12&lt;&gt;"", Electives!P12, " ")</f>
        <v xml:space="preserve"> </v>
      </c>
      <c r="N9" s="342"/>
      <c r="O9" s="16">
        <f>Electives!B67</f>
        <v>6</v>
      </c>
      <c r="P9" s="107" t="str">
        <f>Electives!C67</f>
        <v>Create a homemade constellation</v>
      </c>
      <c r="Q9" s="16" t="str">
        <f>IF(Electives!P67&lt;&gt;"", Electives!P67, " ")</f>
        <v xml:space="preserve"> </v>
      </c>
      <c r="S9" s="177">
        <f>'Cub Awards'!B11</f>
        <v>6</v>
      </c>
      <c r="T9" s="278" t="str">
        <f>'Cub Awards'!C11</f>
        <v>Show what you have learned</v>
      </c>
      <c r="U9" s="278"/>
      <c r="V9" s="176" t="str">
        <f>IF('Cub Awards'!P11&lt;&gt;"", 'Cub Awards'!P11, "")</f>
        <v/>
      </c>
    </row>
    <row r="10" spans="1:22" ht="12" customHeight="1">
      <c r="A10" s="1" t="s">
        <v>14</v>
      </c>
      <c r="D10" s="342" t="str">
        <f>Achievements!E12</f>
        <v>(do 1, 2, and two of 3-5)</v>
      </c>
      <c r="E10" s="16" t="str">
        <f>Achievements!B13</f>
        <v>1a</v>
      </c>
      <c r="F10" s="105" t="str">
        <f>Achievements!C13</f>
        <v>Play two initiative games with your den</v>
      </c>
      <c r="G10" s="16" t="str">
        <f>IF(Achievements!P13&lt;&gt;"", Achievements!P13, " ")</f>
        <v xml:space="preserve"> </v>
      </c>
      <c r="I10" s="337"/>
      <c r="J10" s="16">
        <f>Electives!B13</f>
        <v>5</v>
      </c>
      <c r="K10" s="107" t="str">
        <f>Electives!C13</f>
        <v>Demonstrate how magic works</v>
      </c>
      <c r="L10" s="16" t="str">
        <f>IF(Electives!P13&lt;&gt;"", Electives!P13, " ")</f>
        <v xml:space="preserve"> </v>
      </c>
      <c r="N10" s="342"/>
      <c r="O10" s="16">
        <f>Electives!B68</f>
        <v>7</v>
      </c>
      <c r="P10" s="107" t="str">
        <f>Electives!C68</f>
        <v>Learn about two jobs in astronomy</v>
      </c>
      <c r="Q10" s="16" t="str">
        <f>IF(Electives!P68&lt;&gt;"", Electives!P68, " ")</f>
        <v xml:space="preserve"> </v>
      </c>
      <c r="T10" s="330" t="str">
        <f>'Cub Awards'!C13</f>
        <v>Outdoor Activity Award</v>
      </c>
      <c r="U10" s="331"/>
    </row>
    <row r="11" spans="1:22">
      <c r="A11" s="19" t="str">
        <f>D3</f>
        <v>Backyard Jungle / My Tiger Jungle</v>
      </c>
      <c r="B11" s="111" t="str">
        <f>Achievements!P11</f>
        <v xml:space="preserve"> </v>
      </c>
      <c r="D11" s="342"/>
      <c r="E11" s="16" t="str">
        <f>Achievements!B14</f>
        <v>1b</v>
      </c>
      <c r="F11" s="105" t="str">
        <f>Achievements!C14</f>
        <v>Listen carefully to and follow the rules</v>
      </c>
      <c r="G11" s="16" t="str">
        <f>IF(Achievements!P14&lt;&gt;"", Achievements!P14, " ")</f>
        <v xml:space="preserve"> </v>
      </c>
      <c r="I11" s="338" t="str">
        <f>Electives!B15</f>
        <v>Earning Your Stripes</v>
      </c>
      <c r="J11" s="338"/>
      <c r="K11" s="338"/>
      <c r="N11" s="342"/>
      <c r="O11" s="16">
        <f>Electives!B69</f>
        <v>8</v>
      </c>
      <c r="P11" s="107" t="str">
        <f>Electives!C69</f>
        <v>Visit a planetarium</v>
      </c>
      <c r="Q11" s="16" t="str">
        <f>IF(Electives!P69&lt;&gt;"", Electives!P69, " ")</f>
        <v xml:space="preserve"> </v>
      </c>
      <c r="S11" s="177">
        <f>'Cub Awards'!B14</f>
        <v>1</v>
      </c>
      <c r="T11" s="278" t="str">
        <f>'Cub Awards'!C14</f>
        <v>Attend either summer Day or Resident camp</v>
      </c>
      <c r="U11" s="278"/>
      <c r="V11" s="176" t="str">
        <f>IF('Cub Awards'!P14&lt;&gt;"", 'Cub Awards'!P14, "")</f>
        <v/>
      </c>
    </row>
    <row r="12" spans="1:22" ht="12.75" customHeight="1">
      <c r="A12" s="20" t="str">
        <f>D9</f>
        <v>Games Tigers Play</v>
      </c>
      <c r="B12" s="111" t="str">
        <f>Achievements!P20</f>
        <v/>
      </c>
      <c r="D12" s="342"/>
      <c r="E12" s="16" t="str">
        <f>Achievements!B15</f>
        <v>1c</v>
      </c>
      <c r="F12" s="143" t="str">
        <f>Achievements!C15</f>
        <v>Talk about what you learned while playing</v>
      </c>
      <c r="G12" s="16" t="str">
        <f>IF(Achievements!P15&lt;&gt;"", Achievements!P15, " ")</f>
        <v xml:space="preserve"> </v>
      </c>
      <c r="I12" s="343" t="str">
        <f>Electives!E15</f>
        <v>(do all)</v>
      </c>
      <c r="J12" s="16">
        <f>Electives!B16</f>
        <v>1</v>
      </c>
      <c r="K12" s="107" t="str">
        <f>Electives!C16</f>
        <v>Share five things that are orange</v>
      </c>
      <c r="L12" s="16" t="str">
        <f>IF(Electives!P16&lt;&gt;"", Electives!P16, " ")</f>
        <v xml:space="preserve"> </v>
      </c>
      <c r="N12" s="344" t="str">
        <f>Electives!B71</f>
        <v>Stories in Shapes</v>
      </c>
      <c r="O12" s="344"/>
      <c r="P12" s="344"/>
      <c r="Q12" s="344"/>
      <c r="S12" s="177">
        <f>'Cub Awards'!B15</f>
        <v>2</v>
      </c>
      <c r="T12" s="278" t="str">
        <f>'Cub Awards'!C15</f>
        <v>Complete Backyard Jungle / My Tiger Jungle</v>
      </c>
      <c r="U12" s="278"/>
      <c r="V12" s="176" t="str">
        <f>IF('Cub Awards'!P15&lt;&gt;"", 'Cub Awards'!P15, "")</f>
        <v xml:space="preserve"> </v>
      </c>
    </row>
    <row r="13" spans="1:22" ht="13.15" customHeight="1">
      <c r="A13" s="20" t="str">
        <f>D17</f>
        <v>My Family's Duty to God</v>
      </c>
      <c r="B13" s="111" t="str">
        <f>Achievements!P27</f>
        <v xml:space="preserve"> </v>
      </c>
      <c r="D13" s="342"/>
      <c r="E13" s="16">
        <f>Achievements!B16</f>
        <v>2</v>
      </c>
      <c r="F13" s="142" t="str">
        <f>Achievements!C16</f>
        <v>Bring a nutritious snack to den meeting</v>
      </c>
      <c r="G13" s="16" t="str">
        <f>IF(Achievements!P16&lt;&gt;"", Achievements!P16, " ")</f>
        <v xml:space="preserve"> </v>
      </c>
      <c r="I13" s="343"/>
      <c r="J13" s="16">
        <f>Electives!B17</f>
        <v>2</v>
      </c>
      <c r="K13" s="145" t="str">
        <f>Electives!C17</f>
        <v>Demonstrate loyalty to others over a week</v>
      </c>
      <c r="L13" s="16" t="str">
        <f>IF(Electives!P17&lt;&gt;"", Electives!P17, " ")</f>
        <v xml:space="preserve"> </v>
      </c>
      <c r="N13" s="339" t="str">
        <f>Electives!E71</f>
        <v>(do four)</v>
      </c>
      <c r="O13" s="16">
        <f>Electives!B72</f>
        <v>1</v>
      </c>
      <c r="P13" s="108" t="str">
        <f>Electives!C72</f>
        <v>Visit an art gallery or museum</v>
      </c>
      <c r="Q13" s="16" t="str">
        <f>IF(Electives!P72&lt;&gt;"", Electives!P72, " ")</f>
        <v xml:space="preserve"> </v>
      </c>
      <c r="S13" s="177">
        <f>'Cub Awards'!B16</f>
        <v>3</v>
      </c>
      <c r="T13" s="278" t="str">
        <f>'Cub Awards'!C16</f>
        <v>do four</v>
      </c>
      <c r="U13" s="278"/>
      <c r="V13" s="176" t="str">
        <f>IF('Cub Awards'!P16&lt;&gt;"", 'Cub Awards'!P16, "")</f>
        <v/>
      </c>
    </row>
    <row r="14" spans="1:22">
      <c r="A14" s="20" t="str">
        <f>D23</f>
        <v>Team Tiger</v>
      </c>
      <c r="B14" s="111" t="str">
        <f>Achievements!P34</f>
        <v/>
      </c>
      <c r="D14" s="342"/>
      <c r="E14" s="16">
        <f>Achievements!B17</f>
        <v>3</v>
      </c>
      <c r="F14" s="105" t="str">
        <f>Achievements!C17</f>
        <v>Make up a game with your den</v>
      </c>
      <c r="G14" s="16" t="str">
        <f>IF(Achievements!P17&lt;&gt;"", Achievements!P17, " ")</f>
        <v xml:space="preserve"> </v>
      </c>
      <c r="I14" s="343"/>
      <c r="J14" s="16">
        <f>Electives!B18</f>
        <v>3</v>
      </c>
      <c r="K14" s="107" t="str">
        <f>Electives!C18</f>
        <v>Do a new task to help your family</v>
      </c>
      <c r="L14" s="16" t="str">
        <f>IF(Electives!P18&lt;&gt;"", Electives!P18, " ")</f>
        <v xml:space="preserve"> </v>
      </c>
      <c r="N14" s="340"/>
      <c r="O14" s="16">
        <f>Electives!B73</f>
        <v>2</v>
      </c>
      <c r="P14" s="108" t="str">
        <f>Electives!C73</f>
        <v>Discuss what you like about art piece</v>
      </c>
      <c r="Q14" s="16" t="str">
        <f>IF(Electives!P73&lt;&gt;"", Electives!P73, " ")</f>
        <v xml:space="preserve"> </v>
      </c>
      <c r="S14" s="177" t="str">
        <f>'Cub Awards'!B17</f>
        <v>a</v>
      </c>
      <c r="T14" s="278" t="str">
        <f>'Cub Awards'!C17</f>
        <v>Participate in nature hike</v>
      </c>
      <c r="U14" s="278"/>
      <c r="V14" s="176" t="str">
        <f>IF('Cub Awards'!P17&lt;&gt;"", 'Cub Awards'!P17, "")</f>
        <v/>
      </c>
    </row>
    <row r="15" spans="1:22">
      <c r="A15" s="20" t="str">
        <f>D29</f>
        <v>Tiger Bites</v>
      </c>
      <c r="B15" s="111" t="str">
        <f>Achievements!P42</f>
        <v/>
      </c>
      <c r="D15" s="342"/>
      <c r="E15" s="16">
        <f>Achievements!B18</f>
        <v>4</v>
      </c>
      <c r="F15" s="105" t="str">
        <f>Achievements!C18</f>
        <v>Make up a new game and play it</v>
      </c>
      <c r="G15" s="16" t="str">
        <f>IF(Achievements!P18&lt;&gt;"", Achievements!P18, " ")</f>
        <v xml:space="preserve"> </v>
      </c>
      <c r="I15" s="343"/>
      <c r="J15" s="16">
        <f>Electives!B19</f>
        <v>4</v>
      </c>
      <c r="K15" s="107" t="str">
        <f>Electives!C19</f>
        <v>Talk about polite language</v>
      </c>
      <c r="L15" s="16" t="str">
        <f>IF(Electives!P19&lt;&gt;"", Electives!P19, " ")</f>
        <v xml:space="preserve"> </v>
      </c>
      <c r="N15" s="340"/>
      <c r="O15" s="16">
        <f>Electives!B74</f>
        <v>3</v>
      </c>
      <c r="P15" s="108" t="str">
        <f>Electives!C74</f>
        <v>Create an art piece</v>
      </c>
      <c r="Q15" s="16" t="str">
        <f>IF(Electives!P74&lt;&gt;"", Electives!P74, " ")</f>
        <v xml:space="preserve"> </v>
      </c>
      <c r="S15" s="177" t="str">
        <f>'Cub Awards'!B18</f>
        <v>b</v>
      </c>
      <c r="T15" s="278" t="str">
        <f>'Cub Awards'!C18</f>
        <v>Participate in outdoor activity</v>
      </c>
      <c r="U15" s="278"/>
      <c r="V15" s="176" t="str">
        <f>IF('Cub Awards'!P18&lt;&gt;"", 'Cub Awards'!P18, "")</f>
        <v/>
      </c>
    </row>
    <row r="16" spans="1:22" ht="12.75" customHeight="1">
      <c r="A16" s="112" t="str">
        <f>D36</f>
        <v>Tigers in the Wild</v>
      </c>
      <c r="B16" s="111" t="str">
        <f>Achievements!P53</f>
        <v/>
      </c>
      <c r="D16" s="342"/>
      <c r="E16" s="16">
        <f>Achievements!B19</f>
        <v>5</v>
      </c>
      <c r="F16" s="105" t="str">
        <f>Achievements!C19</f>
        <v>Learn how being active is part of health</v>
      </c>
      <c r="G16" s="16" t="str">
        <f>IF(Achievements!P19&lt;&gt;"", Achievements!P19, " ")</f>
        <v xml:space="preserve"> </v>
      </c>
      <c r="I16" s="343"/>
      <c r="J16" s="16">
        <f>Electives!B20</f>
        <v>5</v>
      </c>
      <c r="K16" s="107" t="str">
        <f>Electives!C20</f>
        <v>Play a game with your den politely</v>
      </c>
      <c r="L16" s="16" t="str">
        <f>IF(Electives!P20&lt;&gt;"", Electives!P20, " ")</f>
        <v xml:space="preserve"> </v>
      </c>
      <c r="N16" s="340"/>
      <c r="O16" s="16">
        <f>Electives!B75</f>
        <v>4</v>
      </c>
      <c r="P16" s="108" t="str">
        <f>Electives!C75</f>
        <v>Create an art piece using shapes</v>
      </c>
      <c r="Q16" s="16" t="str">
        <f>IF(Electives!P75&lt;&gt;"", Electives!P75, " ")</f>
        <v xml:space="preserve"> </v>
      </c>
      <c r="S16" s="177" t="str">
        <f>'Cub Awards'!B19</f>
        <v>c</v>
      </c>
      <c r="T16" s="278" t="str">
        <f>'Cub Awards'!C19</f>
        <v>Explain the buddy system</v>
      </c>
      <c r="U16" s="278"/>
      <c r="V16" s="176" t="str">
        <f>IF('Cub Awards'!P19&lt;&gt;"", 'Cub Awards'!P19, "")</f>
        <v/>
      </c>
    </row>
    <row r="17" spans="1:22">
      <c r="A17" s="45"/>
      <c r="B17" s="46"/>
      <c r="D17" s="344" t="str">
        <f>Achievements!B21</f>
        <v>My Family's Duty to God</v>
      </c>
      <c r="E17" s="344"/>
      <c r="F17" s="344"/>
      <c r="G17" s="344"/>
      <c r="I17" s="343"/>
      <c r="J17" s="16">
        <f>Electives!B21</f>
        <v>6</v>
      </c>
      <c r="K17" s="107" t="str">
        <f>Electives!C21</f>
        <v>Work on a service project</v>
      </c>
      <c r="L17" s="16" t="str">
        <f>IF(Electives!P21&lt;&gt;"", Electives!P21, " ")</f>
        <v xml:space="preserve"> </v>
      </c>
      <c r="N17" s="341"/>
      <c r="O17" s="16">
        <f>Electives!B76</f>
        <v>5</v>
      </c>
      <c r="P17" s="108" t="str">
        <f>Electives!C76</f>
        <v>Use tangrams to create shapes</v>
      </c>
      <c r="Q17" s="16" t="str">
        <f>IF(Electives!P76&lt;&gt;"", Electives!P76, " ")</f>
        <v xml:space="preserve"> </v>
      </c>
      <c r="R17" s="138"/>
      <c r="S17" s="177" t="str">
        <f>'Cub Awards'!B20</f>
        <v>d</v>
      </c>
      <c r="T17" s="278" t="str">
        <f>'Cub Awards'!C20</f>
        <v>Attend a pack overnighter</v>
      </c>
      <c r="U17" s="278"/>
      <c r="V17" s="176" t="str">
        <f>IF('Cub Awards'!P20&lt;&gt;"", 'Cub Awards'!P20, "")</f>
        <v/>
      </c>
    </row>
    <row r="18" spans="1:22" ht="12.75" customHeight="1">
      <c r="A18" s="1" t="s">
        <v>243</v>
      </c>
      <c r="D18" s="332" t="str">
        <f>Achievements!E21</f>
        <v>(do 1 and two of 2-5)</v>
      </c>
      <c r="E18" s="16">
        <f>Achievements!B22</f>
        <v>1</v>
      </c>
      <c r="F18" s="105" t="str">
        <f>Achievements!C22</f>
        <v>Find out what duty to God means</v>
      </c>
      <c r="G18" s="16" t="str">
        <f>IF(Achievements!P22&lt;&gt;"", Achievements!P22, " ")</f>
        <v xml:space="preserve"> </v>
      </c>
      <c r="I18" s="338" t="str">
        <f>Electives!B23</f>
        <v>Family Stories</v>
      </c>
      <c r="J18" s="338"/>
      <c r="K18" s="338"/>
      <c r="L18" s="141" t="str">
        <f>IF(Electives!P22&lt;&gt;"", Electives!P22, " ")</f>
        <v xml:space="preserve"> </v>
      </c>
      <c r="N18" s="338" t="str">
        <f>Electives!B78</f>
        <v>Tiger-iffic!</v>
      </c>
      <c r="O18" s="338"/>
      <c r="P18" s="338"/>
      <c r="Q18" s="338"/>
      <c r="S18" s="177" t="str">
        <f>'Cub Awards'!B21</f>
        <v>e</v>
      </c>
      <c r="T18" s="278" t="str">
        <f>'Cub Awards'!C21</f>
        <v>Complete an oudoor service project</v>
      </c>
      <c r="U18" s="278"/>
      <c r="V18" s="176" t="str">
        <f>IF('Cub Awards'!P21&lt;&gt;"", 'Cub Awards'!P21, "")</f>
        <v/>
      </c>
    </row>
    <row r="19" spans="1:22">
      <c r="A19" s="114" t="str">
        <f>I3</f>
        <v>Curiosity, Intrigue, and Magical Mysteries</v>
      </c>
      <c r="B19" s="16" t="str">
        <f>Electives!P14</f>
        <v/>
      </c>
      <c r="D19" s="333"/>
      <c r="E19" s="16">
        <f>Achievements!B23</f>
        <v>2</v>
      </c>
      <c r="F19" s="142" t="str">
        <f>Achievements!C23</f>
        <v>What makes family member special</v>
      </c>
      <c r="G19" s="16" t="str">
        <f>IF(Achievements!P23&lt;&gt;"", Achievements!P23, " ")</f>
        <v xml:space="preserve"> </v>
      </c>
      <c r="I19" s="343" t="str">
        <f>Electives!E23</f>
        <v>(do 1 and three of 2-8)</v>
      </c>
      <c r="J19" s="16">
        <f>Electives!B24</f>
        <v>1</v>
      </c>
      <c r="K19" s="107" t="str">
        <f>Electives!C24</f>
        <v>Discuss where your family originated</v>
      </c>
      <c r="L19" s="16" t="str">
        <f>IF(Electives!P24&lt;&gt;"", Electives!P24, " ")</f>
        <v xml:space="preserve"> </v>
      </c>
      <c r="N19" s="348" t="str">
        <f>Electives!E78</f>
        <v>(do 1-3 and one of 4-6)</v>
      </c>
      <c r="O19" s="16">
        <f>Electives!B79</f>
        <v>1</v>
      </c>
      <c r="P19" s="107" t="str">
        <f>Electives!C79</f>
        <v>Play two games by yourself</v>
      </c>
      <c r="Q19" s="16" t="str">
        <f>IF(Electives!P79&lt;&gt;"", Electives!P79, " ")</f>
        <v xml:space="preserve"> </v>
      </c>
      <c r="S19" s="177" t="str">
        <f>'Cub Awards'!B22</f>
        <v>f</v>
      </c>
      <c r="T19" s="278" t="str">
        <f>'Cub Awards'!C22</f>
        <v>Complete conservation project</v>
      </c>
      <c r="U19" s="278"/>
      <c r="V19" s="176" t="str">
        <f>IF('Cub Awards'!P22&lt;&gt;"", 'Cub Awards'!P22, "")</f>
        <v/>
      </c>
    </row>
    <row r="20" spans="1:22" ht="12.75" customHeight="1">
      <c r="A20" s="115" t="str">
        <f>I11</f>
        <v>Earning Your Stripes</v>
      </c>
      <c r="B20" s="16" t="str">
        <f>Electives!P22</f>
        <v xml:space="preserve"> </v>
      </c>
      <c r="D20" s="333"/>
      <c r="E20" s="16">
        <f>Achievements!B24</f>
        <v>3</v>
      </c>
      <c r="F20" s="105" t="str">
        <f>Achievements!C24</f>
        <v>Show your family's beliefs</v>
      </c>
      <c r="G20" s="16" t="str">
        <f>IF(Achievements!P24&lt;&gt;"", Achievements!P24, " ")</f>
        <v xml:space="preserve"> </v>
      </c>
      <c r="I20" s="343"/>
      <c r="J20" s="16">
        <f>Electives!B25</f>
        <v>2</v>
      </c>
      <c r="K20" s="107" t="str">
        <f>Electives!C25</f>
        <v>Make a family crest</v>
      </c>
      <c r="L20" s="16" t="str">
        <f>IF(Electives!P25&lt;&gt;"", Electives!P25, " ")</f>
        <v xml:space="preserve"> </v>
      </c>
      <c r="N20" s="348"/>
      <c r="O20" s="16">
        <f>Electives!B80</f>
        <v>2</v>
      </c>
      <c r="P20" s="107" t="str">
        <f>Electives!C80</f>
        <v>Play an inside game</v>
      </c>
      <c r="Q20" s="16" t="str">
        <f>IF(Electives!P80&lt;&gt;"", Electives!P80, " ")</f>
        <v xml:space="preserve"> </v>
      </c>
      <c r="S20" s="177" t="str">
        <f>'Cub Awards'!B23</f>
        <v>g</v>
      </c>
      <c r="T20" s="278" t="str">
        <f>'Cub Awards'!C23</f>
        <v>Earn the Summertime Pack Award</v>
      </c>
      <c r="U20" s="278"/>
      <c r="V20" s="176" t="str">
        <f>IF('Cub Awards'!P23&lt;&gt;"", 'Cub Awards'!P23, "")</f>
        <v/>
      </c>
    </row>
    <row r="21" spans="1:22">
      <c r="A21" s="115" t="str">
        <f>I18</f>
        <v>Family Stories</v>
      </c>
      <c r="B21" s="16" t="str">
        <f>Electives!P32</f>
        <v/>
      </c>
      <c r="D21" s="333"/>
      <c r="E21" s="16">
        <f>Achievements!B25</f>
        <v>4</v>
      </c>
      <c r="F21" s="105" t="str">
        <f>Achievements!C25</f>
        <v>Participate in a worship experience</v>
      </c>
      <c r="G21" s="16" t="str">
        <f>IF(Achievements!P25&lt;&gt;"", Achievements!P25, " ")</f>
        <v xml:space="preserve"> </v>
      </c>
      <c r="I21" s="343"/>
      <c r="J21" s="16">
        <f>Electives!B26</f>
        <v>3</v>
      </c>
      <c r="K21" s="107" t="str">
        <f>Electives!C26</f>
        <v>Find out about your heritage</v>
      </c>
      <c r="L21" s="16" t="str">
        <f>IF(Electives!P26&lt;&gt;"", Electives!P26, " ")</f>
        <v xml:space="preserve"> </v>
      </c>
      <c r="N21" s="348"/>
      <c r="O21" s="16">
        <f>Electives!B81</f>
        <v>3</v>
      </c>
      <c r="P21" s="107" t="str">
        <f>Electives!C81</f>
        <v>Play a problem-solving game</v>
      </c>
      <c r="Q21" s="16" t="str">
        <f>IF(Electives!P81&lt;&gt;"", Electives!P81, " ")</f>
        <v xml:space="preserve"> </v>
      </c>
      <c r="S21" s="177" t="str">
        <f>'Cub Awards'!B24</f>
        <v>h</v>
      </c>
      <c r="T21" s="278" t="str">
        <f>'Cub Awards'!C24</f>
        <v>Participate in nature observation</v>
      </c>
      <c r="U21" s="278"/>
      <c r="V21" s="176" t="str">
        <f>IF('Cub Awards'!P24&lt;&gt;"", 'Cub Awards'!P24, "")</f>
        <v/>
      </c>
    </row>
    <row r="22" spans="1:22">
      <c r="A22" s="115" t="str">
        <f>I27</f>
        <v>Floats and Boats</v>
      </c>
      <c r="B22" s="16" t="str">
        <f>Electives!P41</f>
        <v/>
      </c>
      <c r="D22" s="334"/>
      <c r="E22" s="16">
        <f>Achievements!B26</f>
        <v>5</v>
      </c>
      <c r="F22" s="143" t="str">
        <f>Achievements!C26</f>
        <v>Carry out an act that shows duty to God</v>
      </c>
      <c r="G22" s="16" t="str">
        <f>IF(Achievements!P26&lt;&gt;"", Achievements!P26, " ")</f>
        <v xml:space="preserve"> </v>
      </c>
      <c r="I22" s="343"/>
      <c r="J22" s="16">
        <f>Electives!B27</f>
        <v>4</v>
      </c>
      <c r="K22" s="107" t="str">
        <f>Electives!C27</f>
        <v>Interview a family elder</v>
      </c>
      <c r="L22" s="16" t="str">
        <f>IF(Electives!P27&lt;&gt;"", Electives!P27, " ")</f>
        <v xml:space="preserve"> </v>
      </c>
      <c r="N22" s="348"/>
      <c r="O22" s="16" t="str">
        <f>Electives!B82</f>
        <v>4a</v>
      </c>
      <c r="P22" s="107" t="str">
        <f>Electives!C82</f>
        <v>Play a family video game tournament</v>
      </c>
      <c r="Q22" s="16" t="str">
        <f>IF(Electives!P82&lt;&gt;"", Electives!P82, " ")</f>
        <v xml:space="preserve"> </v>
      </c>
      <c r="S22" s="177" t="str">
        <f>'Cub Awards'!B25</f>
        <v>i</v>
      </c>
      <c r="T22" s="278" t="str">
        <f>'Cub Awards'!C25</f>
        <v>Participate in outdoor aquatics</v>
      </c>
      <c r="U22" s="278"/>
      <c r="V22" s="176" t="str">
        <f>IF('Cub Awards'!P25&lt;&gt;"", 'Cub Awards'!P25, "")</f>
        <v/>
      </c>
    </row>
    <row r="23" spans="1:22">
      <c r="A23" s="116" t="str">
        <f>I35</f>
        <v>Good Knights</v>
      </c>
      <c r="B23" s="16" t="str">
        <f>Electives!P49</f>
        <v/>
      </c>
      <c r="D23" s="344" t="str">
        <f>Achievements!B28</f>
        <v>Team Tiger</v>
      </c>
      <c r="E23" s="344"/>
      <c r="F23" s="344"/>
      <c r="G23" s="344"/>
      <c r="I23" s="343"/>
      <c r="J23" s="16">
        <f>Electives!B28</f>
        <v>5</v>
      </c>
      <c r="K23" s="107" t="str">
        <f>Electives!C28</f>
        <v>Make a family tree</v>
      </c>
      <c r="L23" s="16" t="str">
        <f>IF(Electives!P28&lt;&gt;"", Electives!P28, " ")</f>
        <v xml:space="preserve"> </v>
      </c>
      <c r="N23" s="348"/>
      <c r="O23" s="16" t="str">
        <f>Electives!B83</f>
        <v>4b</v>
      </c>
      <c r="P23" s="145" t="str">
        <f>Electives!C83</f>
        <v>List three tips to help someone learn a game</v>
      </c>
      <c r="Q23" s="16" t="str">
        <f>IF(Electives!P83&lt;&gt;"", Electives!P83, " ")</f>
        <v xml:space="preserve"> </v>
      </c>
      <c r="S23" s="177" t="str">
        <f>'Cub Awards'!B26</f>
        <v>j</v>
      </c>
      <c r="T23" s="278" t="str">
        <f>'Cub Awards'!C26</f>
        <v>Participate in outdoor campfire pgm</v>
      </c>
      <c r="U23" s="278"/>
      <c r="V23" s="176" t="str">
        <f>IF('Cub Awards'!P26&lt;&gt;"", 'Cub Awards'!P26, "")</f>
        <v/>
      </c>
    </row>
    <row r="24" spans="1:22" ht="12.75" customHeight="1">
      <c r="A24" s="115" t="str">
        <f>I42</f>
        <v>Rolling Tigers</v>
      </c>
      <c r="B24" s="16" t="str">
        <f>Electives!P60</f>
        <v/>
      </c>
      <c r="D24" s="346" t="str">
        <f>Achievements!E28</f>
        <v>(do 1-2 and two of 3-5)</v>
      </c>
      <c r="E24" s="16">
        <f>Achievements!B29</f>
        <v>1</v>
      </c>
      <c r="F24" s="105" t="str">
        <f>Achievements!C29</f>
        <v>List different teams you're a part of</v>
      </c>
      <c r="G24" s="16" t="str">
        <f>IF(Achievements!P29&lt;&gt;"", Achievements!P29, " ")</f>
        <v xml:space="preserve"> </v>
      </c>
      <c r="I24" s="343"/>
      <c r="J24" s="16">
        <f>Electives!B29</f>
        <v>6</v>
      </c>
      <c r="K24" s="107" t="str">
        <f>Electives!C29</f>
        <v>Share what your name means</v>
      </c>
      <c r="L24" s="16" t="str">
        <f>IF(Electives!P29&lt;&gt;"", Electives!P29, " ")</f>
        <v xml:space="preserve"> </v>
      </c>
      <c r="N24" s="348"/>
      <c r="O24" s="16" t="str">
        <f>Electives!B84</f>
        <v>4c</v>
      </c>
      <c r="P24" s="108" t="str">
        <f>Electives!C84</f>
        <v>Play an appropriate game with a friend</v>
      </c>
      <c r="Q24" s="16" t="str">
        <f>IF(Electives!P84&lt;&gt;"", Electives!P84, " ")</f>
        <v xml:space="preserve"> </v>
      </c>
      <c r="S24" s="177" t="str">
        <f>'Cub Awards'!B27</f>
        <v>k</v>
      </c>
      <c r="T24" s="278" t="str">
        <f>'Cub Awards'!C27</f>
        <v>Participate in outdoor sporting event</v>
      </c>
      <c r="U24" s="278"/>
      <c r="V24" s="176" t="str">
        <f>IF('Cub Awards'!P27&lt;&gt;"", 'Cub Awards'!P27, "")</f>
        <v/>
      </c>
    </row>
    <row r="25" spans="1:22" ht="12.75" customHeight="1">
      <c r="A25" s="115" t="str">
        <f>N3</f>
        <v>Sky is the Limit</v>
      </c>
      <c r="B25" s="16" t="str">
        <f>Electives!P70</f>
        <v/>
      </c>
      <c r="D25" s="346"/>
      <c r="E25" s="16">
        <f>Achievements!B30</f>
        <v>2</v>
      </c>
      <c r="F25" s="105" t="str">
        <f>Achievements!C30</f>
        <v>Make a den job chart</v>
      </c>
      <c r="G25" s="16" t="str">
        <f>IF(Achievements!P30&lt;&gt;"", Achievements!P30, " ")</f>
        <v xml:space="preserve"> </v>
      </c>
      <c r="I25" s="343"/>
      <c r="J25" s="16">
        <f>Electives!B30</f>
        <v>7</v>
      </c>
      <c r="K25" s="145" t="str">
        <f>Electives!C30</f>
        <v>Share favorite snack from your heritage</v>
      </c>
      <c r="L25" s="16" t="str">
        <f>IF(Electives!P30&lt;&gt;"", Electives!P30, " ")</f>
        <v xml:space="preserve"> </v>
      </c>
      <c r="N25" s="348"/>
      <c r="O25" s="16">
        <f>Electives!B85</f>
        <v>5</v>
      </c>
      <c r="P25" s="107" t="str">
        <f>Electives!C85</f>
        <v>Invent a game and play it</v>
      </c>
      <c r="Q25" s="16" t="str">
        <f>IF(Electives!P85&lt;&gt;"", Electives!P85, " ")</f>
        <v xml:space="preserve"> </v>
      </c>
      <c r="S25" s="177" t="str">
        <f>'Cub Awards'!B28</f>
        <v>l</v>
      </c>
      <c r="T25" s="278" t="str">
        <f>'Cub Awards'!C28</f>
        <v>Participate in outdoor worship service</v>
      </c>
      <c r="U25" s="278"/>
      <c r="V25" s="176" t="str">
        <f>IF('Cub Awards'!P28&lt;&gt;"", 'Cub Awards'!P28, "")</f>
        <v/>
      </c>
    </row>
    <row r="26" spans="1:22" ht="12.75" customHeight="1">
      <c r="A26" s="115" t="str">
        <f>N12</f>
        <v>Stories in Shapes</v>
      </c>
      <c r="B26" s="113" t="str">
        <f>Electives!P77</f>
        <v/>
      </c>
      <c r="D26" s="346"/>
      <c r="E26" s="16">
        <f>Achievements!B31</f>
        <v>3</v>
      </c>
      <c r="F26" s="143" t="str">
        <f>Achievements!C31</f>
        <v>Do two chores at home weekly for a month</v>
      </c>
      <c r="G26" s="16" t="str">
        <f>IF(Achievements!P31&lt;&gt;"", Achievements!P31, " ")</f>
        <v xml:space="preserve"> </v>
      </c>
      <c r="I26" s="343"/>
      <c r="J26" s="16">
        <f>Electives!B31</f>
        <v>8</v>
      </c>
      <c r="K26" s="107" t="str">
        <f>Electives!C31</f>
        <v>Locate your family's origin on a map</v>
      </c>
      <c r="L26" s="16" t="str">
        <f>IF(Electives!P31&lt;&gt;"", Electives!P31, " ")</f>
        <v xml:space="preserve"> </v>
      </c>
      <c r="N26" s="348"/>
      <c r="O26" s="16">
        <f>Electives!B86</f>
        <v>6</v>
      </c>
      <c r="P26" s="107" t="str">
        <f>Electives!C86</f>
        <v>Play a team game with your den</v>
      </c>
      <c r="Q26" s="16" t="str">
        <f>IF(Electives!P86&lt;&gt;"", Electives!P86, " ")</f>
        <v xml:space="preserve"> </v>
      </c>
      <c r="S26" s="177" t="str">
        <f>'Cub Awards'!B29</f>
        <v>m</v>
      </c>
      <c r="T26" s="278" t="str">
        <f>'Cub Awards'!C29</f>
        <v>Explore park</v>
      </c>
      <c r="U26" s="278"/>
      <c r="V26" s="176" t="str">
        <f>IF('Cub Awards'!P29&lt;&gt;"", 'Cub Awards'!P29, "")</f>
        <v/>
      </c>
    </row>
    <row r="27" spans="1:22">
      <c r="A27" s="115" t="str">
        <f>N18</f>
        <v>Tiger-iffic!</v>
      </c>
      <c r="B27" s="16" t="str">
        <f>Electives!P87</f>
        <v xml:space="preserve"> </v>
      </c>
      <c r="D27" s="346"/>
      <c r="E27" s="16">
        <f>Achievements!B32</f>
        <v>4</v>
      </c>
      <c r="F27" s="105" t="str">
        <f>Achievements!C32</f>
        <v>Do activity to help community</v>
      </c>
      <c r="G27" s="16" t="str">
        <f>IF(Achievements!P32&lt;&gt;"", Achievements!P32, " ")</f>
        <v xml:space="preserve"> </v>
      </c>
      <c r="I27" s="338" t="str">
        <f>Electives!B33</f>
        <v>Floats and Boats</v>
      </c>
      <c r="J27" s="338"/>
      <c r="K27" s="338"/>
      <c r="L27" s="141" t="str">
        <f>IF(Electives!P31&lt;&gt;"", Electives!P31, " ")</f>
        <v xml:space="preserve"> </v>
      </c>
      <c r="N27" s="344" t="str">
        <f>Electives!B88</f>
        <v>Tiger: Safe and Smart</v>
      </c>
      <c r="O27" s="344"/>
      <c r="P27" s="344"/>
      <c r="Q27" s="344"/>
      <c r="S27" s="177" t="str">
        <f>'Cub Awards'!B30</f>
        <v>n</v>
      </c>
      <c r="T27" s="278" t="str">
        <f>'Cub Awards'!C30</f>
        <v>Invent and play outside game</v>
      </c>
      <c r="U27" s="278"/>
      <c r="V27" s="176" t="str">
        <f>IF('Cub Awards'!P30&lt;&gt;"", 'Cub Awards'!P30, "")</f>
        <v/>
      </c>
    </row>
    <row r="28" spans="1:22">
      <c r="A28" s="115" t="str">
        <f>N27</f>
        <v>Tiger: Safe and Smart</v>
      </c>
      <c r="B28" s="16" t="str">
        <f>Electives!P98</f>
        <v xml:space="preserve"> </v>
      </c>
      <c r="D28" s="346"/>
      <c r="E28" s="16">
        <f>Achievements!B33</f>
        <v>5</v>
      </c>
      <c r="F28" s="142" t="str">
        <f>Achievements!C33</f>
        <v>Show 3 ways a den makes a good team</v>
      </c>
      <c r="G28" s="16" t="str">
        <f>IF(Achievements!P33&lt;&gt;"", Achievements!P33, " ")</f>
        <v xml:space="preserve"> </v>
      </c>
      <c r="I28" s="343" t="str">
        <f>Electives!E33</f>
        <v>(1-4 and one of 5-7)</v>
      </c>
      <c r="J28" s="16">
        <f>Electives!B34</f>
        <v>1</v>
      </c>
      <c r="K28" s="140" t="str">
        <f>Electives!C34</f>
        <v>Say the SCOUT water safety chant</v>
      </c>
      <c r="L28" s="16" t="str">
        <f>IF(Electives!P34&lt;&gt;"", Electives!P34, " ")</f>
        <v xml:space="preserve"> </v>
      </c>
      <c r="N28" s="343" t="str">
        <f>Electives!E88</f>
        <v>(do 1-8)</v>
      </c>
      <c r="O28" s="16">
        <f>Electives!B89</f>
        <v>1</v>
      </c>
      <c r="P28" s="107" t="str">
        <f>Electives!C89</f>
        <v>Memorize your Address</v>
      </c>
      <c r="Q28" s="16" t="str">
        <f>IF(Electives!P89&lt;&gt;"", Electives!P89, " ")</f>
        <v xml:space="preserve"> </v>
      </c>
    </row>
    <row r="29" spans="1:22" ht="12.75" customHeight="1">
      <c r="A29" s="115" t="str">
        <f>N37</f>
        <v>Tiger Tag</v>
      </c>
      <c r="B29" s="16" t="str">
        <f>Electives!P104</f>
        <v/>
      </c>
      <c r="D29" s="344" t="str">
        <f>Achievements!B35</f>
        <v>Tiger Bites</v>
      </c>
      <c r="E29" s="344"/>
      <c r="F29" s="344"/>
      <c r="G29" s="344"/>
      <c r="I29" s="343"/>
      <c r="J29" s="16">
        <f>Electives!B35</f>
        <v>2</v>
      </c>
      <c r="K29" s="140" t="str">
        <f>Electives!C35</f>
        <v>Importance of buddies and play game</v>
      </c>
      <c r="L29" s="16" t="str">
        <f>IF(Electives!P35&lt;&gt;"", Electives!P35, " ")</f>
        <v xml:space="preserve"> </v>
      </c>
      <c r="N29" s="343"/>
      <c r="O29" s="16">
        <f>Electives!B90</f>
        <v>2</v>
      </c>
      <c r="P29" s="109" t="str">
        <f>Electives!C90</f>
        <v>Memorize an emergency contact's phone #</v>
      </c>
      <c r="Q29" s="16" t="str">
        <f>IF(Electives!P90&lt;&gt;"", Electives!P90, " ")</f>
        <v xml:space="preserve"> </v>
      </c>
    </row>
    <row r="30" spans="1:22" ht="12.75" customHeight="1">
      <c r="A30" s="115" t="str">
        <f>N42</f>
        <v>Tiger Tales</v>
      </c>
      <c r="B30" s="16" t="str">
        <f>Electives!P113</f>
        <v xml:space="preserve"> </v>
      </c>
      <c r="D30" s="347" t="str">
        <f>Achievements!E35</f>
        <v>(do 1-2 and two of 3-6)</v>
      </c>
      <c r="E30" s="16">
        <f>Achievements!B36</f>
        <v>1</v>
      </c>
      <c r="F30" s="105" t="str">
        <f>Achievements!C36</f>
        <v>Identify good and bad food choices</v>
      </c>
      <c r="G30" s="16" t="str">
        <f>IF(Achievements!P36&lt;&gt;"", Achievements!P36, " ")</f>
        <v xml:space="preserve"> </v>
      </c>
      <c r="I30" s="343"/>
      <c r="J30" s="16">
        <f>Electives!B36</f>
        <v>3</v>
      </c>
      <c r="K30" s="140" t="str">
        <f>Electives!C36</f>
        <v>Help someone into the water</v>
      </c>
      <c r="L30" s="16" t="str">
        <f>IF(Electives!P36&lt;&gt;"", Electives!P36, " ")</f>
        <v xml:space="preserve"> </v>
      </c>
      <c r="N30" s="343"/>
      <c r="O30" s="16">
        <f>Electives!B91</f>
        <v>3</v>
      </c>
      <c r="P30" s="107" t="str">
        <f>Electives!C91</f>
        <v>Take 911 safety quiz</v>
      </c>
      <c r="Q30" s="16" t="str">
        <f>IF(Electives!P91&lt;&gt;"", Electives!P91, " ")</f>
        <v xml:space="preserve"> </v>
      </c>
      <c r="S30" s="329" t="s">
        <v>419</v>
      </c>
      <c r="T30" s="329"/>
      <c r="U30" s="329"/>
      <c r="V30" s="329"/>
    </row>
    <row r="31" spans="1:22">
      <c r="A31" s="112" t="str">
        <f>N50</f>
        <v>Tiger Theater</v>
      </c>
      <c r="B31" s="16" t="str">
        <f>Electives!P120</f>
        <v xml:space="preserve"> </v>
      </c>
      <c r="D31" s="347"/>
      <c r="E31" s="16">
        <f>Achievements!B37</f>
        <v>2</v>
      </c>
      <c r="F31" s="105" t="str">
        <f>Achievements!C37</f>
        <v>Keep yourself and area clean</v>
      </c>
      <c r="G31" s="16" t="str">
        <f>IF(Achievements!P37&lt;&gt;"", Achievements!P37, " ")</f>
        <v xml:space="preserve"> </v>
      </c>
      <c r="I31" s="343"/>
      <c r="J31" s="16">
        <f>Electives!B37</f>
        <v>4</v>
      </c>
      <c r="K31" s="147" t="str">
        <f>Electives!C37</f>
        <v>Blow your breath under water and do a glide</v>
      </c>
      <c r="L31" s="16" t="str">
        <f>IF(Electives!P37&lt;&gt;"", Electives!P37, " ")</f>
        <v xml:space="preserve"> </v>
      </c>
      <c r="N31" s="343"/>
      <c r="O31" s="16">
        <f>Electives!B92</f>
        <v>4</v>
      </c>
      <c r="P31" s="107" t="str">
        <f>Electives!C92</f>
        <v>Show "Stop Drop and Roll"</v>
      </c>
      <c r="Q31" s="16" t="str">
        <f>IF(Electives!P92&lt;&gt;"", Electives!P92, " ")</f>
        <v xml:space="preserve"> </v>
      </c>
      <c r="S31" s="329"/>
      <c r="T31" s="329"/>
      <c r="U31" s="329"/>
      <c r="V31" s="329"/>
    </row>
    <row r="32" spans="1:22">
      <c r="A32" s="2"/>
      <c r="B32" s="15"/>
      <c r="D32" s="347"/>
      <c r="E32" s="16">
        <f>Achievements!B38</f>
        <v>3</v>
      </c>
      <c r="F32" s="142" t="str">
        <f>Achievements!C38</f>
        <v>Show difference between fruit and veggie</v>
      </c>
      <c r="G32" s="16" t="str">
        <f>IF(Achievements!P38&lt;&gt;"", Achievements!P38, " ")</f>
        <v xml:space="preserve"> </v>
      </c>
      <c r="I32" s="343"/>
      <c r="J32" s="16">
        <f>Electives!B38</f>
        <v>5</v>
      </c>
      <c r="K32" s="140" t="str">
        <f>Electives!C38</f>
        <v>Identify five different kinds of boats</v>
      </c>
      <c r="L32" s="16" t="str">
        <f>IF(Electives!P38&lt;&gt;"", Electives!P38, " ")</f>
        <v xml:space="preserve"> </v>
      </c>
      <c r="N32" s="343"/>
      <c r="O32" s="16">
        <f>Electives!B93</f>
        <v>5</v>
      </c>
      <c r="P32" s="107" t="str">
        <f>Electives!C93</f>
        <v>Show rolling someone in a blanket</v>
      </c>
      <c r="Q32" s="16" t="str">
        <f>IF(Electives!P93&lt;&gt;"", Electives!P93, " ")</f>
        <v xml:space="preserve"> </v>
      </c>
      <c r="S32" s="10"/>
      <c r="T32" s="178" t="str">
        <f>'Shooting Sports'!C5</f>
        <v>BB Gun: Level 1</v>
      </c>
      <c r="U32" s="10"/>
      <c r="V32" s="10"/>
    </row>
    <row r="33" spans="1:22" ht="12.75" customHeight="1">
      <c r="A33" s="2"/>
      <c r="B33" s="15"/>
      <c r="D33" s="347"/>
      <c r="E33" s="16">
        <f>Achievements!B39</f>
        <v>4</v>
      </c>
      <c r="F33" s="105" t="str">
        <f>Achievements!C39</f>
        <v>Help your family at a meal for a week</v>
      </c>
      <c r="G33" s="16" t="str">
        <f>IF(Achievements!P39&lt;&gt;"", Achievements!P39, " ")</f>
        <v xml:space="preserve"> </v>
      </c>
      <c r="I33" s="343"/>
      <c r="J33" s="16">
        <f>Electives!B39</f>
        <v>6</v>
      </c>
      <c r="K33" s="140" t="str">
        <f>Electives!C39</f>
        <v>Build a boat from recycled materials</v>
      </c>
      <c r="L33" s="16" t="str">
        <f>IF(Electives!P39&lt;&gt;"", Electives!P39, " ")</f>
        <v xml:space="preserve"> </v>
      </c>
      <c r="N33" s="343"/>
      <c r="O33" s="16">
        <f>Electives!B94</f>
        <v>6</v>
      </c>
      <c r="P33" s="107" t="str">
        <f>Electives!C94</f>
        <v>Make a fire escape map</v>
      </c>
      <c r="Q33" s="16" t="str">
        <f>IF(Electives!P94&lt;&gt;"", Electives!P94, " ")</f>
        <v xml:space="preserve"> </v>
      </c>
      <c r="S33" s="148">
        <f>'Shooting Sports'!B6</f>
        <v>1</v>
      </c>
      <c r="T33" s="148" t="str">
        <f>'Shooting Sports'!C6</f>
        <v>Explain what to do if you find gun</v>
      </c>
      <c r="U33" s="148"/>
      <c r="V33" s="148" t="str">
        <f>IF('Shooting Sports'!P6&lt;&gt;"", 'Shooting Sports'!P6, "")</f>
        <v/>
      </c>
    </row>
    <row r="34" spans="1:22" ht="12.75" customHeight="1">
      <c r="A34" s="2"/>
      <c r="B34" s="15"/>
      <c r="D34" s="347"/>
      <c r="E34" s="16">
        <f>Achievements!B40</f>
        <v>5</v>
      </c>
      <c r="F34" s="143" t="str">
        <f>Achievements!C40</f>
        <v>Use manners while eating with your fingers</v>
      </c>
      <c r="G34" s="16" t="str">
        <f>IF(Achievements!P40&lt;&gt;"", Achievements!P40, " ")</f>
        <v xml:space="preserve"> </v>
      </c>
      <c r="I34" s="343"/>
      <c r="J34" s="16">
        <f>Electives!B40</f>
        <v>7</v>
      </c>
      <c r="K34" s="146" t="str">
        <f>Electives!C40</f>
        <v>Show you can wear a life jacket properly</v>
      </c>
      <c r="L34" s="16" t="str">
        <f>IF(Electives!P40&lt;&gt;"", Electives!P40, " ")</f>
        <v xml:space="preserve"> </v>
      </c>
      <c r="N34" s="343"/>
      <c r="O34" s="16">
        <f>Electives!B95</f>
        <v>7</v>
      </c>
      <c r="P34" s="108" t="str">
        <f>Electives!C95</f>
        <v>Explain fire escape map and do fire drill</v>
      </c>
      <c r="Q34" s="16" t="str">
        <f>IF(Electives!P95&lt;&gt;"", Electives!P95, " ")</f>
        <v xml:space="preserve"> </v>
      </c>
      <c r="S34" s="148">
        <f>'Shooting Sports'!B7</f>
        <v>2</v>
      </c>
      <c r="T34" s="148" t="str">
        <f>'Shooting Sports'!C7</f>
        <v>Load, fire, secure gun and safety mech.</v>
      </c>
      <c r="U34" s="148"/>
      <c r="V34" s="148" t="str">
        <f>IF('Shooting Sports'!P7&lt;&gt;"", 'Shooting Sports'!P7, "")</f>
        <v/>
      </c>
    </row>
    <row r="35" spans="1:22">
      <c r="A35" s="88" t="s">
        <v>92</v>
      </c>
      <c r="B35" s="119"/>
      <c r="D35" s="347"/>
      <c r="E35" s="16">
        <f>Achievements!B41</f>
        <v>6</v>
      </c>
      <c r="F35" s="105" t="str">
        <f>Achievements!C41</f>
        <v>Make a good snack choice for den</v>
      </c>
      <c r="G35" s="16" t="str">
        <f>IF(Achievements!P41&lt;&gt;"", Achievements!P41, " ")</f>
        <v xml:space="preserve"> </v>
      </c>
      <c r="I35" s="338" t="str">
        <f>Electives!B42</f>
        <v>Good Knights</v>
      </c>
      <c r="J35" s="338"/>
      <c r="K35" s="338"/>
      <c r="L35" s="338"/>
      <c r="N35" s="343"/>
      <c r="O35" s="16">
        <f>Electives!B96</f>
        <v>8</v>
      </c>
      <c r="P35" s="144" t="str">
        <f>Electives!C96</f>
        <v>Find and check batteries in smoke detectors</v>
      </c>
      <c r="Q35" s="16" t="str">
        <f>IF(Electives!P96&lt;&gt;"", Electives!P96, " ")</f>
        <v xml:space="preserve"> </v>
      </c>
      <c r="S35" s="148">
        <f>'Shooting Sports'!B8</f>
        <v>3</v>
      </c>
      <c r="T35" s="148" t="str">
        <f>'Shooting Sports'!C8</f>
        <v>Demonstrate good shooting techniques</v>
      </c>
      <c r="U35" s="148"/>
      <c r="V35" s="148" t="str">
        <f>IF('Shooting Sports'!P8&lt;&gt;"", 'Shooting Sports'!P8, "")</f>
        <v/>
      </c>
    </row>
    <row r="36" spans="1:22" ht="12.75" customHeight="1">
      <c r="A36" s="89" t="s">
        <v>93</v>
      </c>
      <c r="B36" s="120"/>
      <c r="D36" s="344" t="str">
        <f>Achievements!B43</f>
        <v>Tigers in the Wild</v>
      </c>
      <c r="E36" s="344"/>
      <c r="F36" s="344"/>
      <c r="G36" s="344"/>
      <c r="I36" s="347" t="str">
        <f>Electives!E42</f>
        <v>(do 1-2 and two of 3-6)</v>
      </c>
      <c r="J36" s="16">
        <f>Electives!B43</f>
        <v>1</v>
      </c>
      <c r="K36" s="107" t="str">
        <f>Electives!C43</f>
        <v>Explain one point of the Scout Law</v>
      </c>
      <c r="L36" s="16" t="str">
        <f>IF(Electives!P43&lt;&gt;"", Electives!P43, " ")</f>
        <v xml:space="preserve"> </v>
      </c>
      <c r="N36" s="343"/>
      <c r="O36" s="16">
        <f>Electives!B97</f>
        <v>9</v>
      </c>
      <c r="P36" s="107" t="str">
        <f>Electives!C97</f>
        <v>Visit with an emergency responder</v>
      </c>
      <c r="Q36" s="16" t="str">
        <f>IF(Electives!P97&lt;&gt;"", Electives!P97, " ")</f>
        <v xml:space="preserve"> </v>
      </c>
      <c r="S36" s="148">
        <f>'Shooting Sports'!B9</f>
        <v>4</v>
      </c>
      <c r="T36" s="148" t="str">
        <f>'Shooting Sports'!C9</f>
        <v>Show how to put away and store gun</v>
      </c>
      <c r="U36" s="148"/>
      <c r="V36" s="148" t="str">
        <f>IF('Shooting Sports'!P9&lt;&gt;"", 'Shooting Sports'!P9, "")</f>
        <v/>
      </c>
    </row>
    <row r="37" spans="1:22" ht="12.75" customHeight="1">
      <c r="A37" s="89" t="s">
        <v>334</v>
      </c>
      <c r="B37" s="120"/>
      <c r="D37" s="343" t="str">
        <f>Achievements!E43</f>
        <v>(do 1-3 and one of 4-7)</v>
      </c>
      <c r="E37" s="16">
        <f>Achievements!B44</f>
        <v>1</v>
      </c>
      <c r="F37" s="142" t="str">
        <f>Achievements!C44</f>
        <v>Collect the CS Six Essentials for a hike</v>
      </c>
      <c r="G37" s="16" t="str">
        <f>IF(Achievements!P44&lt;&gt;"", Achievements!P44, " ")</f>
        <v xml:space="preserve"> </v>
      </c>
      <c r="I37" s="347"/>
      <c r="J37" s="16">
        <f>Electives!B44</f>
        <v>2</v>
      </c>
      <c r="K37" s="107" t="str">
        <f>Electives!C44</f>
        <v>Make a code of conduct for your den</v>
      </c>
      <c r="L37" s="16" t="str">
        <f>IF(Electives!P44&lt;&gt;"", Electives!P44, " ")</f>
        <v xml:space="preserve"> </v>
      </c>
      <c r="N37" s="344" t="str">
        <f>Electives!B99</f>
        <v>Tiger Tag</v>
      </c>
      <c r="O37" s="344"/>
      <c r="P37" s="344"/>
      <c r="Q37" s="344"/>
      <c r="S37" s="179"/>
      <c r="T37" s="178" t="str">
        <f>'Shooting Sports'!C11</f>
        <v>BB Gun: Level 2</v>
      </c>
      <c r="U37" s="179"/>
      <c r="V37" s="179" t="str">
        <f>IF('Shooting Sports'!P11&lt;&gt;"", 'Shooting Sports'!P11, "")</f>
        <v/>
      </c>
    </row>
    <row r="38" spans="1:22" ht="12.75" customHeight="1">
      <c r="A38" s="90" t="s">
        <v>94</v>
      </c>
      <c r="B38" s="121"/>
      <c r="D38" s="343"/>
      <c r="E38" s="16">
        <f>Achievements!B45</f>
        <v>2</v>
      </c>
      <c r="F38" s="105" t="str">
        <f>Achievements!C45</f>
        <v>Go for a hike and carry your own gear</v>
      </c>
      <c r="G38" s="16" t="str">
        <f>IF(Achievements!P45&lt;&gt;"", Achievements!P45, " ")</f>
        <v xml:space="preserve"> </v>
      </c>
      <c r="I38" s="347"/>
      <c r="J38" s="16">
        <f>Electives!B45</f>
        <v>3</v>
      </c>
      <c r="K38" s="107" t="str">
        <f>Electives!C45</f>
        <v>Create a den and a personal shield</v>
      </c>
      <c r="L38" s="16" t="str">
        <f>IF(Electives!P45&lt;&gt;"", Electives!P45, " ")</f>
        <v xml:space="preserve"> </v>
      </c>
      <c r="N38" s="332" t="str">
        <f>Electives!E99</f>
        <v>(do 1-2 and one of 3-4)</v>
      </c>
      <c r="O38" s="16">
        <f>Electives!B100</f>
        <v>1</v>
      </c>
      <c r="P38" s="107" t="str">
        <f>Electives!C100</f>
        <v>Tell den about active game</v>
      </c>
      <c r="Q38" s="16" t="str">
        <f>IF(Electives!P100&lt;&gt;"", Electives!P100, " ")</f>
        <v xml:space="preserve"> </v>
      </c>
      <c r="S38" s="148">
        <f>'Shooting Sports'!B12</f>
        <v>1</v>
      </c>
      <c r="T38" s="148" t="str">
        <f>'Shooting Sports'!C12</f>
        <v>Earn the Level 1 Emblem for BB Gun</v>
      </c>
      <c r="U38" s="148"/>
      <c r="V38" s="148" t="str">
        <f>IF('Shooting Sports'!P12&lt;&gt;"", 'Shooting Sports'!P12, "")</f>
        <v/>
      </c>
    </row>
    <row r="39" spans="1:22" ht="12.75" customHeight="1">
      <c r="A39" s="2"/>
      <c r="B39" s="15"/>
      <c r="D39" s="343"/>
      <c r="E39" s="16" t="str">
        <f>Achievements!B46</f>
        <v>3a</v>
      </c>
      <c r="F39" s="105" t="str">
        <f>Achievements!C46</f>
        <v>Talk about being clean in outdoors</v>
      </c>
      <c r="G39" s="16" t="str">
        <f>IF(Achievements!P46&lt;&gt;"", Achievements!P46, " ")</f>
        <v xml:space="preserve"> </v>
      </c>
      <c r="I39" s="347"/>
      <c r="J39" s="16">
        <f>Electives!B46</f>
        <v>4</v>
      </c>
      <c r="K39" s="110" t="str">
        <f>Electives!C46</f>
        <v>Build a castle out of recycled materials</v>
      </c>
      <c r="L39" s="16" t="str">
        <f>IF(Electives!P46&lt;&gt;"", Electives!P46, " ")</f>
        <v xml:space="preserve"> </v>
      </c>
      <c r="N39" s="333"/>
      <c r="O39" s="16">
        <f>Electives!B101</f>
        <v>2</v>
      </c>
      <c r="P39" s="108" t="str">
        <f>Electives!C101</f>
        <v>Play two games with den.  Discuss</v>
      </c>
      <c r="Q39" s="16" t="str">
        <f>IF(Electives!P101&lt;&gt;"", Electives!P101, " ")</f>
        <v xml:space="preserve"> </v>
      </c>
      <c r="S39" s="148" t="str">
        <f>'Shooting Sports'!B13</f>
        <v>S1</v>
      </c>
      <c r="T39" s="148" t="str">
        <f>'Shooting Sports'!C13</f>
        <v>Demonstrate one shooting position</v>
      </c>
      <c r="U39" s="148"/>
      <c r="V39" s="148" t="str">
        <f>IF('Shooting Sports'!P13&lt;&gt;"", 'Shooting Sports'!P13, "")</f>
        <v/>
      </c>
    </row>
    <row r="40" spans="1:22">
      <c r="D40" s="343"/>
      <c r="E40" s="16" t="str">
        <f>Achievements!B47</f>
        <v>3b</v>
      </c>
      <c r="F40" s="105" t="str">
        <f>Achievements!C47</f>
        <v>Discuss "trash your trash"</v>
      </c>
      <c r="G40" s="16" t="str">
        <f>IF(Achievements!P47&lt;&gt;"", Achievements!P47, " ")</f>
        <v xml:space="preserve"> </v>
      </c>
      <c r="I40" s="347"/>
      <c r="J40" s="16">
        <f>Electives!B47</f>
        <v>5</v>
      </c>
      <c r="K40" s="107" t="str">
        <f>Electives!C47</f>
        <v>Design a Tiger Knight obstacle course</v>
      </c>
      <c r="L40" s="16" t="str">
        <f>IF(Electives!P47&lt;&gt;"", Electives!P47, " ")</f>
        <v xml:space="preserve"> </v>
      </c>
      <c r="N40" s="333"/>
      <c r="O40" s="16">
        <f>Electives!B102</f>
        <v>3</v>
      </c>
      <c r="P40" s="107" t="str">
        <f>Electives!C102</f>
        <v>Play a relay game with your den</v>
      </c>
      <c r="Q40" s="16" t="str">
        <f>IF(Electives!P102&lt;&gt;"", Electives!P102, " ")</f>
        <v xml:space="preserve"> </v>
      </c>
      <c r="S40" s="148" t="str">
        <f>'Shooting Sports'!B14</f>
        <v>S2</v>
      </c>
      <c r="T40" s="148" t="str">
        <f>'Shooting Sports'!C14</f>
        <v>Fire 5 BBs in 2 volleys at the Tiger target</v>
      </c>
      <c r="U40" s="148"/>
      <c r="V40" s="148" t="str">
        <f>IF('Shooting Sports'!P14&lt;&gt;"", 'Shooting Sports'!P14, "")</f>
        <v/>
      </c>
    </row>
    <row r="41" spans="1:22">
      <c r="D41" s="343"/>
      <c r="E41" s="16" t="str">
        <f>Achievements!B48</f>
        <v>3c</v>
      </c>
      <c r="F41" s="142" t="str">
        <f>Achievements!C48</f>
        <v>Apply Outdoor Code and Leave no Trace</v>
      </c>
      <c r="G41" s="16" t="str">
        <f>IF(Achievements!P48&lt;&gt;"", Achievements!P48, " ")</f>
        <v xml:space="preserve"> </v>
      </c>
      <c r="I41" s="347"/>
      <c r="J41" s="16">
        <f>Electives!B48</f>
        <v>6</v>
      </c>
      <c r="K41" s="107" t="str">
        <f>Electives!C48</f>
        <v>Participate in a service project</v>
      </c>
      <c r="L41" s="16" t="str">
        <f>IF(Electives!P48&lt;&gt;"", Electives!P48, " ")</f>
        <v xml:space="preserve"> </v>
      </c>
      <c r="N41" s="334"/>
      <c r="O41" s="16">
        <f>Electives!B103</f>
        <v>4</v>
      </c>
      <c r="P41" s="108" t="str">
        <f>Electives!C103</f>
        <v>Choose an outdoor game with you den</v>
      </c>
      <c r="Q41" s="16" t="str">
        <f>IF(Electives!P103&lt;&gt;"", Electives!P103, " ")</f>
        <v xml:space="preserve"> </v>
      </c>
      <c r="S41" s="148" t="str">
        <f>'Shooting Sports'!B15</f>
        <v>S3</v>
      </c>
      <c r="T41" s="148" t="str">
        <f>'Shooting Sports'!C15</f>
        <v>Demonstrate/Explain range commands</v>
      </c>
      <c r="U41" s="148"/>
      <c r="V41" s="148" t="str">
        <f>IF('Shooting Sports'!P15&lt;&gt;"", 'Shooting Sports'!P15, "")</f>
        <v/>
      </c>
    </row>
    <row r="42" spans="1:22" ht="12.75" customHeight="1">
      <c r="D42" s="343"/>
      <c r="E42" s="16">
        <f>Achievements!B49</f>
        <v>4</v>
      </c>
      <c r="F42" s="105" t="str">
        <f>Achievements!C49</f>
        <v>Find plant/animal signs on a hike</v>
      </c>
      <c r="G42" s="16" t="str">
        <f>IF(Achievements!P49&lt;&gt;"", Achievements!P49, " ")</f>
        <v xml:space="preserve"> </v>
      </c>
      <c r="I42" s="338" t="str">
        <f>Electives!B50</f>
        <v>Rolling Tigers</v>
      </c>
      <c r="J42" s="338"/>
      <c r="K42" s="338"/>
      <c r="L42" s="338"/>
      <c r="N42" s="344" t="str">
        <f>Electives!B105</f>
        <v>Tiger Tales</v>
      </c>
      <c r="O42" s="344"/>
      <c r="P42" s="344"/>
      <c r="Q42" s="344"/>
      <c r="S42" s="179"/>
      <c r="T42" s="178" t="str">
        <f>'Shooting Sports'!C17</f>
        <v>Archery: Level 1</v>
      </c>
      <c r="U42" s="179"/>
      <c r="V42" s="179" t="str">
        <f>IF('Shooting Sports'!P17&lt;&gt;"", 'Shooting Sports'!P17, "")</f>
        <v/>
      </c>
    </row>
    <row r="43" spans="1:22" ht="12.75" customHeight="1">
      <c r="D43" s="343"/>
      <c r="E43" s="16">
        <f>Achievements!B50</f>
        <v>5</v>
      </c>
      <c r="F43" s="105" t="str">
        <f>Achievements!C50</f>
        <v>Participate in campfire</v>
      </c>
      <c r="G43" s="16" t="str">
        <f>IF(Achievements!P50&lt;&gt;"", Achievements!P50, " ")</f>
        <v xml:space="preserve"> </v>
      </c>
      <c r="I43" s="343" t="str">
        <f>Electives!E50</f>
        <v>(do 1-3 and two of 4-9)</v>
      </c>
      <c r="J43" s="16">
        <f>Electives!B51</f>
        <v>1</v>
      </c>
      <c r="K43" s="140" t="str">
        <f>Electives!C51</f>
        <v>Demonstrate proper safety gear</v>
      </c>
      <c r="L43" s="16" t="str">
        <f>IF(Electives!P51&lt;&gt;"", Electives!P51, " ")</f>
        <v xml:space="preserve"> </v>
      </c>
      <c r="N43" s="343" t="str">
        <f>Electives!E105</f>
        <v>(do four)</v>
      </c>
      <c r="O43" s="16">
        <f>Electives!B106</f>
        <v>1</v>
      </c>
      <c r="P43" s="107" t="str">
        <f>Electives!C106</f>
        <v>Create a tall tale with your den</v>
      </c>
      <c r="Q43" s="16" t="str">
        <f>IF(Electives!P106&lt;&gt;"", Electives!P106, " ")</f>
        <v xml:space="preserve"> </v>
      </c>
      <c r="S43" s="148">
        <f>'Shooting Sports'!B18</f>
        <v>1</v>
      </c>
      <c r="T43" s="148" t="str">
        <f>'Shooting Sports'!C18</f>
        <v>Follow archery range rules and whistles</v>
      </c>
      <c r="U43" s="148"/>
      <c r="V43" s="148" t="str">
        <f>IF('Shooting Sports'!P18&lt;&gt;"", 'Shooting Sports'!P18, "")</f>
        <v/>
      </c>
    </row>
    <row r="44" spans="1:22" ht="13.15" customHeight="1">
      <c r="A44" s="2"/>
      <c r="B44" s="15"/>
      <c r="D44" s="343"/>
      <c r="E44" s="16">
        <f>Achievements!B51</f>
        <v>6</v>
      </c>
      <c r="F44" s="105" t="str">
        <f>Achievements!C51</f>
        <v>Find two different trees and plants</v>
      </c>
      <c r="G44" s="16" t="str">
        <f>IF(Achievements!P51&lt;&gt;"", Achievements!P51, " ")</f>
        <v xml:space="preserve"> </v>
      </c>
      <c r="I44" s="343"/>
      <c r="J44" s="16">
        <f>Electives!B52</f>
        <v>2</v>
      </c>
      <c r="K44" s="140" t="str">
        <f>Electives!C52</f>
        <v>Learn and demonstrate bike safety</v>
      </c>
      <c r="L44" s="16" t="str">
        <f>IF(Electives!P52&lt;&gt;"", Electives!P52, " ")</f>
        <v xml:space="preserve"> </v>
      </c>
      <c r="N44" s="343"/>
      <c r="O44" s="16">
        <f>Electives!B107</f>
        <v>2</v>
      </c>
      <c r="P44" s="107" t="str">
        <f>Electives!C107</f>
        <v>Share your own tall tale</v>
      </c>
      <c r="Q44" s="16" t="str">
        <f>IF(Electives!P107&lt;&gt;"", Electives!P107, " ")</f>
        <v xml:space="preserve"> </v>
      </c>
      <c r="S44" s="148">
        <f>'Shooting Sports'!B19</f>
        <v>2</v>
      </c>
      <c r="T44" s="148" t="str">
        <f>'Shooting Sports'!C19</f>
        <v>Identify recurve and compound bow</v>
      </c>
      <c r="U44" s="148"/>
      <c r="V44" s="148" t="str">
        <f>IF('Shooting Sports'!P19&lt;&gt;"", 'Shooting Sports'!P19, "")</f>
        <v/>
      </c>
    </row>
    <row r="45" spans="1:22" ht="12.75" customHeight="1">
      <c r="A45" s="2"/>
      <c r="B45" s="15"/>
      <c r="D45" s="343"/>
      <c r="E45" s="16">
        <f>Achievements!B52</f>
        <v>7</v>
      </c>
      <c r="F45" s="105" t="str">
        <f>Achievements!C52</f>
        <v>Visit nature center/zoo/etc</v>
      </c>
      <c r="G45" s="16" t="str">
        <f>IF(Achievements!P52&lt;&gt;"", Achievements!P52, " ")</f>
        <v xml:space="preserve"> </v>
      </c>
      <c r="I45" s="343"/>
      <c r="J45" s="16">
        <f>Electives!B53</f>
        <v>3</v>
      </c>
      <c r="K45" s="140" t="str">
        <f>Electives!C53</f>
        <v>Demonstrate proper hand signals</v>
      </c>
      <c r="L45" s="16" t="str">
        <f>IF(Electives!P53&lt;&gt;"", Electives!P53, " ")</f>
        <v xml:space="preserve"> </v>
      </c>
      <c r="N45" s="343"/>
      <c r="O45" s="16">
        <f>Electives!B108</f>
        <v>3</v>
      </c>
      <c r="P45" s="107" t="str">
        <f>Electives!C108</f>
        <v>Read tall tale with adult partner</v>
      </c>
      <c r="Q45" s="16" t="str">
        <f>IF(Electives!P108&lt;&gt;"", Electives!P108, " ")</f>
        <v xml:space="preserve"> </v>
      </c>
      <c r="S45" s="148">
        <f>'Shooting Sports'!B20</f>
        <v>3</v>
      </c>
      <c r="T45" s="148" t="str">
        <f>'Shooting Sports'!C20</f>
        <v>Demonstrate arm/finger guards &amp; quiver</v>
      </c>
      <c r="U45" s="148"/>
      <c r="V45" s="148" t="str">
        <f>IF('Shooting Sports'!P20&lt;&gt;"", 'Shooting Sports'!P20, "")</f>
        <v/>
      </c>
    </row>
    <row r="46" spans="1:22">
      <c r="A46" s="2"/>
      <c r="B46" s="15"/>
      <c r="I46" s="343"/>
      <c r="J46" s="16">
        <f>Electives!B54</f>
        <v>4</v>
      </c>
      <c r="K46" s="140" t="str">
        <f>Electives!C54</f>
        <v>Do a safety check on your bicycle</v>
      </c>
      <c r="L46" s="16" t="str">
        <f>IF(Electives!P54&lt;&gt;"", Electives!P54, " ")</f>
        <v xml:space="preserve"> </v>
      </c>
      <c r="N46" s="343"/>
      <c r="O46" s="16">
        <f>Electives!B109</f>
        <v>4</v>
      </c>
      <c r="P46" s="110" t="str">
        <f>Electives!C109</f>
        <v>Share a piece of art from your tall tale</v>
      </c>
      <c r="Q46" s="16" t="str">
        <f>IF(Electives!P109&lt;&gt;"", Electives!P109, " ")</f>
        <v xml:space="preserve"> </v>
      </c>
      <c r="S46" s="148">
        <f>'Shooting Sports'!B21</f>
        <v>4</v>
      </c>
      <c r="T46" s="148" t="str">
        <f>'Shooting Sports'!C21</f>
        <v>Properly shoot a bow</v>
      </c>
      <c r="U46" s="148"/>
      <c r="V46" s="148" t="str">
        <f>IF('Shooting Sports'!P21&lt;&gt;"", 'Shooting Sports'!P21, "")</f>
        <v/>
      </c>
    </row>
    <row r="47" spans="1:22">
      <c r="A47" s="2"/>
      <c r="B47" s="15"/>
      <c r="I47" s="343"/>
      <c r="J47" s="16">
        <f>Electives!B55</f>
        <v>5</v>
      </c>
      <c r="K47" s="140" t="str">
        <f>Electives!C55</f>
        <v>Go on a bicycle hike</v>
      </c>
      <c r="L47" s="16" t="str">
        <f>IF(Electives!P55&lt;&gt;"", Electives!P55, " ")</f>
        <v xml:space="preserve"> </v>
      </c>
      <c r="N47" s="343"/>
      <c r="O47" s="16">
        <f>Electives!B110</f>
        <v>5</v>
      </c>
      <c r="P47" s="107" t="str">
        <f>Electives!C110</f>
        <v>Play a game from the past</v>
      </c>
      <c r="Q47" s="16" t="str">
        <f>IF(Electives!P110&lt;&gt;"", Electives!P110, " ")</f>
        <v xml:space="preserve"> </v>
      </c>
      <c r="S47" s="148">
        <f>'Shooting Sports'!B22</f>
        <v>5</v>
      </c>
      <c r="T47" s="148" t="str">
        <f>'Shooting Sports'!C22</f>
        <v>Safely retrieve arrows</v>
      </c>
      <c r="U47" s="148"/>
      <c r="V47" s="148" t="str">
        <f>IF('Shooting Sports'!P22&lt;&gt;"", 'Shooting Sports'!P22, "")</f>
        <v/>
      </c>
    </row>
    <row r="48" spans="1:22" ht="12.75" customHeight="1">
      <c r="I48" s="343"/>
      <c r="J48" s="16">
        <f>Electives!B56</f>
        <v>6</v>
      </c>
      <c r="K48" s="140" t="str">
        <f>Electives!C56</f>
        <v>Discuss two different kinds of bicycles</v>
      </c>
      <c r="L48" s="16" t="str">
        <f>IF(Electives!P56&lt;&gt;"", Electives!P56, " ")</f>
        <v xml:space="preserve"> </v>
      </c>
      <c r="N48" s="343"/>
      <c r="O48" s="16">
        <f>Electives!B111</f>
        <v>6</v>
      </c>
      <c r="P48" s="107" t="str">
        <f>Electives!C111</f>
        <v>Sing two folk songs</v>
      </c>
      <c r="Q48" s="16" t="str">
        <f>IF(Electives!P111&lt;&gt;"", Electives!P111, " ")</f>
        <v xml:space="preserve"> </v>
      </c>
      <c r="S48" s="179"/>
      <c r="T48" s="178" t="str">
        <f>'Shooting Sports'!C24</f>
        <v>Archery: Level 2</v>
      </c>
      <c r="U48" s="179"/>
      <c r="V48" s="179" t="str">
        <f>IF('Shooting Sports'!P24&lt;&gt;"", 'Shooting Sports'!P24, "")</f>
        <v/>
      </c>
    </row>
    <row r="49" spans="2:22" ht="12.75" customHeight="1">
      <c r="B49" s="139"/>
      <c r="I49" s="343"/>
      <c r="J49" s="16">
        <f>Electives!B57</f>
        <v>7</v>
      </c>
      <c r="K49" s="140" t="str">
        <f>Electives!C57</f>
        <v>Share about a famous cyclist</v>
      </c>
      <c r="L49" s="16" t="str">
        <f>IF(Electives!P57&lt;&gt;"", Electives!P57, " ")</f>
        <v xml:space="preserve"> </v>
      </c>
      <c r="N49" s="343"/>
      <c r="O49" s="16">
        <f>Electives!B112</f>
        <v>7</v>
      </c>
      <c r="P49" s="107" t="str">
        <f>Electives!C112</f>
        <v>Visit a historical museum or landmark</v>
      </c>
      <c r="Q49" s="16" t="str">
        <f>IF(Electives!P112&lt;&gt;"", Electives!P112, " ")</f>
        <v xml:space="preserve"> </v>
      </c>
      <c r="S49" s="148">
        <f>'Shooting Sports'!B25</f>
        <v>1</v>
      </c>
      <c r="T49" s="148" t="str">
        <f>'Shooting Sports'!C25</f>
        <v>Earn the Level 1 Emblem for Archery</v>
      </c>
      <c r="U49" s="148"/>
      <c r="V49" s="148" t="str">
        <f>IF('Shooting Sports'!P25&lt;&gt;"", 'Shooting Sports'!P25, "")</f>
        <v/>
      </c>
    </row>
    <row r="50" spans="2:22">
      <c r="B50" s="139"/>
      <c r="D50" s="139"/>
      <c r="E50" s="139"/>
      <c r="G50" s="139"/>
      <c r="I50" s="343"/>
      <c r="J50" s="16">
        <f>Electives!B58</f>
        <v>8</v>
      </c>
      <c r="K50" s="146" t="str">
        <f>Electives!C58</f>
        <v>Visit a police dept to learn about bike laws</v>
      </c>
      <c r="L50" s="16" t="str">
        <f>IF(Electives!P58&lt;&gt;"", Electives!P58, " ")</f>
        <v xml:space="preserve"> </v>
      </c>
      <c r="N50" s="344" t="str">
        <f>Electives!B114</f>
        <v>Tiger Theater</v>
      </c>
      <c r="O50" s="344"/>
      <c r="P50" s="344"/>
      <c r="Q50" s="344"/>
      <c r="S50" s="148" t="str">
        <f>'Shooting Sports'!B26</f>
        <v>S1</v>
      </c>
      <c r="T50" s="148" t="str">
        <f>'Shooting Sports'!C26</f>
        <v>Identify 3 arrow and 3 bow parts</v>
      </c>
      <c r="U50" s="148"/>
      <c r="V50" s="148" t="str">
        <f>IF('Shooting Sports'!P26&lt;&gt;"", 'Shooting Sports'!P26, "")</f>
        <v/>
      </c>
    </row>
    <row r="51" spans="2:22">
      <c r="B51" s="139"/>
      <c r="D51" s="139"/>
      <c r="E51" s="139"/>
      <c r="G51" s="139"/>
      <c r="I51" s="343"/>
      <c r="J51" s="16">
        <f>Electives!B59</f>
        <v>9</v>
      </c>
      <c r="K51" s="140" t="str">
        <f>Electives!C59</f>
        <v>Identify two jobs that use bicycles</v>
      </c>
      <c r="L51" s="16" t="str">
        <f>IF(Electives!P59&lt;&gt;"", Electives!P59, " ")</f>
        <v xml:space="preserve"> </v>
      </c>
      <c r="N51" s="343" t="str">
        <f>Electives!E114</f>
        <v>(do four)</v>
      </c>
      <c r="O51" s="16">
        <f>Electives!B115</f>
        <v>1</v>
      </c>
      <c r="P51" s="107" t="str">
        <f>Electives!C115</f>
        <v>Discuss types of theater</v>
      </c>
      <c r="Q51" s="16" t="str">
        <f>IF(Electives!P115&lt;&gt;"", Electives!P115, " ")</f>
        <v xml:space="preserve"> </v>
      </c>
      <c r="S51" s="148" t="str">
        <f>'Shooting Sports'!B27</f>
        <v>S2</v>
      </c>
      <c r="T51" s="148" t="str">
        <f>'Shooting Sports'!C27</f>
        <v>Loose 3 arrows in 2 volleys</v>
      </c>
      <c r="U51" s="148"/>
      <c r="V51" s="148" t="str">
        <f>IF('Shooting Sports'!P27&lt;&gt;"", 'Shooting Sports'!P27, "")</f>
        <v/>
      </c>
    </row>
    <row r="52" spans="2:22">
      <c r="B52" s="139"/>
      <c r="D52" s="139"/>
      <c r="E52" s="139"/>
      <c r="G52" s="139"/>
      <c r="N52" s="343"/>
      <c r="O52" s="16">
        <f>Electives!B116</f>
        <v>2</v>
      </c>
      <c r="P52" s="107" t="str">
        <f>Electives!C116</f>
        <v>Play a game of one-word charades</v>
      </c>
      <c r="Q52" s="16" t="str">
        <f>IF(Electives!P116&lt;&gt;"", Electives!P116, " ")</f>
        <v xml:space="preserve"> </v>
      </c>
      <c r="S52" s="148" t="str">
        <f>'Shooting Sports'!B28</f>
        <v>S3</v>
      </c>
      <c r="T52" s="148" t="str">
        <f>'Shooting Sports'!C28</f>
        <v>Demonstrate/Explain range commands</v>
      </c>
      <c r="U52" s="148"/>
      <c r="V52" s="148" t="str">
        <f>IF('Shooting Sports'!P28&lt;&gt;"", 'Shooting Sports'!P28, "")</f>
        <v/>
      </c>
    </row>
    <row r="53" spans="2:22" ht="12.75" customHeight="1">
      <c r="B53" s="139"/>
      <c r="D53" s="139"/>
      <c r="E53" s="139"/>
      <c r="G53" s="139"/>
      <c r="N53" s="343"/>
      <c r="O53" s="16">
        <f>Electives!B117</f>
        <v>3</v>
      </c>
      <c r="P53" s="107" t="str">
        <f>Electives!C117</f>
        <v>Make a puppet</v>
      </c>
      <c r="Q53" s="16" t="str">
        <f>IF(Electives!P117&lt;&gt;"", Electives!P117, " ")</f>
        <v xml:space="preserve"> </v>
      </c>
      <c r="S53" s="179"/>
      <c r="T53" s="178" t="str">
        <f>'Shooting Sports'!C30</f>
        <v>Slingshot: Level 1</v>
      </c>
      <c r="U53" s="179"/>
      <c r="V53" s="179" t="str">
        <f>IF('Shooting Sports'!P30&lt;&gt;"", 'Shooting Sports'!P30, "")</f>
        <v/>
      </c>
    </row>
    <row r="54" spans="2:22" ht="13.15" customHeight="1">
      <c r="B54" s="139"/>
      <c r="D54" s="139"/>
      <c r="E54" s="139"/>
      <c r="G54" s="139"/>
      <c r="N54" s="343"/>
      <c r="O54" s="16">
        <f>Electives!B118</f>
        <v>4</v>
      </c>
      <c r="P54" s="107" t="str">
        <f>Electives!C118</f>
        <v>Perform a simple reader's theater</v>
      </c>
      <c r="Q54" s="16" t="str">
        <f>IF(Electives!P118&lt;&gt;"", Electives!P118, " ")</f>
        <v xml:space="preserve"> </v>
      </c>
      <c r="S54" s="148">
        <f>'Shooting Sports'!B31</f>
        <v>1</v>
      </c>
      <c r="T54" s="148" t="str">
        <f>'Shooting Sports'!C31</f>
        <v>Demonstrate good shooting techniques</v>
      </c>
      <c r="U54" s="148"/>
      <c r="V54" s="148" t="str">
        <f>IF('Shooting Sports'!P31&lt;&gt;"", 'Shooting Sports'!P31, "")</f>
        <v/>
      </c>
    </row>
    <row r="55" spans="2:22">
      <c r="B55" s="139"/>
      <c r="D55" s="139"/>
      <c r="E55" s="139"/>
      <c r="G55" s="139"/>
      <c r="N55" s="343"/>
      <c r="O55" s="16">
        <f>Electives!B119</f>
        <v>5</v>
      </c>
      <c r="P55" s="107" t="str">
        <f>Electives!C119</f>
        <v>Watch a play or attend a story time</v>
      </c>
      <c r="Q55" s="16" t="str">
        <f>IF(Electives!P119&lt;&gt;"", Electives!P119, " ")</f>
        <v xml:space="preserve"> </v>
      </c>
      <c r="S55" s="148">
        <f>'Shooting Sports'!B32</f>
        <v>2</v>
      </c>
      <c r="T55" s="148" t="str">
        <f>'Shooting Sports'!C32</f>
        <v>Explain parts of slingshot</v>
      </c>
      <c r="U55" s="148"/>
      <c r="V55" s="148" t="str">
        <f>IF('Shooting Sports'!P32&lt;&gt;"", 'Shooting Sports'!P32, "")</f>
        <v/>
      </c>
    </row>
    <row r="56" spans="2:22">
      <c r="B56" s="139"/>
      <c r="D56" s="139"/>
      <c r="E56" s="139"/>
      <c r="G56" s="139"/>
      <c r="S56" s="148">
        <f>'Shooting Sports'!B33</f>
        <v>3</v>
      </c>
      <c r="T56" s="148" t="str">
        <f>'Shooting Sports'!C33</f>
        <v>Explain types of ammo</v>
      </c>
      <c r="U56" s="148"/>
      <c r="V56" s="148" t="str">
        <f>IF('Shooting Sports'!P33&lt;&gt;"", 'Shooting Sports'!P33, "")</f>
        <v/>
      </c>
    </row>
    <row r="57" spans="2:22" ht="12.75" customHeight="1">
      <c r="B57" s="139"/>
      <c r="D57" s="139"/>
      <c r="E57" s="139"/>
      <c r="G57" s="139"/>
      <c r="S57" s="148">
        <f>'Shooting Sports'!B34</f>
        <v>4</v>
      </c>
      <c r="T57" s="148" t="str">
        <f>'Shooting Sports'!C34</f>
        <v>Explain types of targets</v>
      </c>
      <c r="U57" s="148"/>
      <c r="V57" s="148" t="str">
        <f>IF('Shooting Sports'!P34&lt;&gt;"", 'Shooting Sports'!P34, "")</f>
        <v/>
      </c>
    </row>
    <row r="58" spans="2:22" ht="12.75" customHeight="1">
      <c r="B58" s="139"/>
      <c r="D58" s="139"/>
      <c r="E58" s="139"/>
      <c r="G58" s="139"/>
      <c r="S58" s="179"/>
      <c r="T58" s="178" t="str">
        <f>'Shooting Sports'!C36</f>
        <v>Slingshot: Level 2</v>
      </c>
      <c r="U58" s="179"/>
      <c r="V58" s="179" t="str">
        <f>IF('Shooting Sports'!P36&lt;&gt;"", 'Shooting Sports'!P36, "")</f>
        <v/>
      </c>
    </row>
    <row r="59" spans="2:22">
      <c r="D59" s="139"/>
      <c r="E59" s="139"/>
      <c r="G59" s="139"/>
      <c r="S59" s="148">
        <f>'Shooting Sports'!B37</f>
        <v>1</v>
      </c>
      <c r="T59" s="148" t="str">
        <f>'Shooting Sports'!C37</f>
        <v>Earn the Level 1 Emblem for Slingshot</v>
      </c>
      <c r="U59" s="148"/>
      <c r="V59" s="148" t="str">
        <f>IF('Shooting Sports'!P37&lt;&gt;"", 'Shooting Sports'!P37, "")</f>
        <v/>
      </c>
    </row>
    <row r="60" spans="2:22">
      <c r="S60" s="148" t="str">
        <f>'Shooting Sports'!B38</f>
        <v>S1</v>
      </c>
      <c r="T60" s="148" t="str">
        <f>'Shooting Sports'!C38</f>
        <v>Fire 3 shots in 2 volleys at a target</v>
      </c>
      <c r="U60" s="148"/>
      <c r="V60" s="148" t="str">
        <f>IF('Shooting Sports'!P38&lt;&gt;"", 'Shooting Sports'!P38, "")</f>
        <v/>
      </c>
    </row>
    <row r="61" spans="2:22">
      <c r="S61" s="148" t="str">
        <f>'Shooting Sports'!B39</f>
        <v>S2</v>
      </c>
      <c r="T61" s="148" t="str">
        <f>'Shooting Sports'!C39</f>
        <v>Demonstrate/Explain range commands</v>
      </c>
      <c r="U61" s="148"/>
      <c r="V61" s="148" t="str">
        <f>IF('Shooting Sports'!P39&lt;&gt;"", 'Shooting Sports'!P39, "")</f>
        <v/>
      </c>
    </row>
    <row r="62" spans="2:22">
      <c r="S62" s="148" t="str">
        <f>'Shooting Sports'!B40</f>
        <v>S3</v>
      </c>
      <c r="T62" s="148" t="str">
        <f>'Shooting Sports'!C40</f>
        <v>Shoot with your off hand</v>
      </c>
      <c r="U62" s="148"/>
      <c r="V62" s="148" t="str">
        <f>IF('Shooting Sports'!P40&lt;&gt;"", 'Shooting Sports'!P40, "")</f>
        <v/>
      </c>
    </row>
    <row r="63" spans="2:22" ht="12.75" customHeight="1">
      <c r="B63" s="139"/>
    </row>
    <row r="64" spans="2:22" ht="12.75" customHeight="1">
      <c r="B64" s="139"/>
      <c r="D64" s="139"/>
      <c r="E64" s="139"/>
      <c r="G64" s="139"/>
    </row>
    <row r="65" spans="2:17">
      <c r="D65" s="139"/>
      <c r="E65" s="139"/>
      <c r="G65" s="139"/>
    </row>
    <row r="69" spans="2:17">
      <c r="J69" s="139"/>
      <c r="L69" s="139"/>
      <c r="O69" s="139"/>
      <c r="Q69" s="139"/>
    </row>
    <row r="70" spans="2:17" ht="12.75" customHeight="1">
      <c r="B70" s="139"/>
      <c r="J70" s="139"/>
      <c r="L70" s="139"/>
      <c r="O70" s="139"/>
      <c r="Q70" s="139"/>
    </row>
    <row r="71" spans="2:17" ht="12.75" customHeight="1">
      <c r="B71" s="139"/>
      <c r="D71" s="139"/>
      <c r="E71" s="139"/>
      <c r="G71" s="139"/>
      <c r="J71" s="139"/>
      <c r="L71" s="139"/>
      <c r="O71" s="139"/>
      <c r="Q71" s="139"/>
    </row>
    <row r="72" spans="2:17" ht="12.75" customHeight="1">
      <c r="B72" s="139"/>
      <c r="D72" s="139"/>
      <c r="E72" s="139"/>
      <c r="G72" s="139"/>
    </row>
    <row r="73" spans="2:17">
      <c r="D73" s="139"/>
      <c r="E73" s="139"/>
      <c r="G73" s="139"/>
    </row>
    <row r="76" spans="2:17">
      <c r="J76" s="139"/>
      <c r="L76" s="139"/>
      <c r="O76" s="139"/>
      <c r="Q76" s="139"/>
    </row>
    <row r="77" spans="2:17" ht="13.15" customHeight="1">
      <c r="B77" s="139"/>
    </row>
    <row r="78" spans="2:17">
      <c r="D78" s="139"/>
      <c r="E78" s="139"/>
      <c r="G78" s="139"/>
    </row>
    <row r="80" spans="2:17">
      <c r="J80" s="139"/>
      <c r="L80" s="139"/>
      <c r="O80" s="139"/>
      <c r="Q80" s="139"/>
    </row>
    <row r="81" spans="2:17" ht="12.75" customHeight="1">
      <c r="B81" s="139"/>
      <c r="J81" s="139"/>
      <c r="L81" s="139"/>
      <c r="O81" s="139"/>
      <c r="Q81" s="139"/>
    </row>
    <row r="82" spans="2:17" ht="12.75" customHeight="1">
      <c r="B82" s="139"/>
      <c r="D82" s="139"/>
      <c r="E82" s="139"/>
    </row>
    <row r="83" spans="2:17">
      <c r="D83" s="139"/>
      <c r="E83" s="139"/>
    </row>
    <row r="84" spans="2:17">
      <c r="J84" s="139"/>
      <c r="L84" s="139"/>
      <c r="O84" s="139"/>
      <c r="Q84" s="139"/>
    </row>
    <row r="85" spans="2:17">
      <c r="B85" s="139"/>
      <c r="J85" s="139"/>
      <c r="L85" s="139"/>
      <c r="O85" s="139"/>
      <c r="Q85" s="139"/>
    </row>
    <row r="86" spans="2:17">
      <c r="B86" s="139"/>
      <c r="D86" s="139"/>
      <c r="E86" s="139"/>
      <c r="G86" s="141" t="str">
        <f>IF(Achievements!P91&lt;&gt;"", Achievements!P91, " ")</f>
        <v xml:space="preserve"> </v>
      </c>
      <c r="J86" s="139"/>
      <c r="L86" s="139"/>
      <c r="O86" s="139"/>
      <c r="Q86" s="139"/>
    </row>
    <row r="87" spans="2:17" ht="13.15" customHeight="1">
      <c r="B87" s="139"/>
      <c r="D87" s="139"/>
      <c r="E87" s="139"/>
      <c r="G87" s="141" t="str">
        <f>IF(Achievements!P92&lt;&gt;"", Achievements!P92, " ")</f>
        <v xml:space="preserve"> </v>
      </c>
      <c r="J87" s="139"/>
      <c r="L87" s="139"/>
      <c r="O87" s="139"/>
      <c r="Q87" s="139"/>
    </row>
    <row r="88" spans="2:17" ht="12.75" customHeight="1">
      <c r="B88" s="139"/>
      <c r="D88" s="139"/>
      <c r="E88" s="139"/>
      <c r="J88" s="139"/>
      <c r="L88" s="139"/>
      <c r="O88" s="139"/>
      <c r="Q88" s="139"/>
    </row>
    <row r="89" spans="2:17" ht="12.75" customHeight="1">
      <c r="B89" s="139"/>
      <c r="D89" s="139"/>
      <c r="E89" s="139"/>
    </row>
    <row r="90" spans="2:17">
      <c r="D90" s="139"/>
      <c r="E90" s="139"/>
    </row>
    <row r="93" spans="2:17">
      <c r="J93" s="139"/>
      <c r="L93" s="139"/>
      <c r="O93" s="139"/>
      <c r="Q93" s="139"/>
    </row>
    <row r="94" spans="2:17" ht="13.15" customHeight="1">
      <c r="B94" s="139"/>
    </row>
    <row r="95" spans="2:17">
      <c r="D95" s="139"/>
      <c r="E95" s="139"/>
    </row>
    <row r="101" spans="2:17">
      <c r="J101" s="139"/>
      <c r="L101" s="139"/>
      <c r="O101" s="139"/>
      <c r="Q101" s="139"/>
    </row>
    <row r="102" spans="2:17" ht="13.15" customHeight="1">
      <c r="B102" s="139"/>
    </row>
    <row r="103" spans="2:17">
      <c r="D103" s="139"/>
      <c r="E103" s="139"/>
      <c r="G103" s="139"/>
    </row>
    <row r="106" spans="2:17">
      <c r="J106" s="139"/>
      <c r="K106" s="106"/>
      <c r="L106" s="139"/>
      <c r="O106" s="139"/>
      <c r="Q106" s="139"/>
    </row>
    <row r="107" spans="2:17">
      <c r="B107" s="139"/>
      <c r="J107" s="139"/>
      <c r="K107" s="106"/>
      <c r="L107" s="139"/>
      <c r="O107" s="139"/>
      <c r="Q107" s="139"/>
    </row>
    <row r="108" spans="2:17">
      <c r="B108" s="139"/>
      <c r="D108" s="139"/>
      <c r="E108" s="139"/>
      <c r="G108" s="139"/>
      <c r="J108" s="139"/>
      <c r="K108" s="106"/>
      <c r="L108" s="139"/>
      <c r="O108" s="139"/>
      <c r="Q108" s="139"/>
    </row>
    <row r="109" spans="2:17">
      <c r="B109" s="139"/>
      <c r="D109" s="139"/>
      <c r="E109" s="139"/>
      <c r="G109" s="139"/>
      <c r="J109" s="139"/>
      <c r="K109" s="106"/>
      <c r="L109" s="139"/>
      <c r="O109" s="139"/>
      <c r="Q109" s="139"/>
    </row>
    <row r="110" spans="2:17">
      <c r="B110" s="139"/>
      <c r="D110" s="139"/>
      <c r="E110" s="139"/>
      <c r="G110" s="139"/>
      <c r="J110" s="139"/>
      <c r="K110" s="106"/>
      <c r="L110" s="139"/>
      <c r="O110" s="139"/>
      <c r="Q110" s="139"/>
    </row>
    <row r="111" spans="2:17">
      <c r="B111" s="139"/>
      <c r="D111" s="139"/>
      <c r="E111" s="139"/>
      <c r="G111" s="139"/>
      <c r="J111" s="139"/>
      <c r="K111" s="106"/>
      <c r="L111" s="139"/>
      <c r="O111" s="139"/>
      <c r="Q111" s="139"/>
    </row>
    <row r="112" spans="2:17">
      <c r="B112" s="139"/>
      <c r="D112" s="139"/>
      <c r="E112" s="139"/>
      <c r="G112" s="139"/>
      <c r="J112" s="139"/>
      <c r="K112" s="106"/>
      <c r="L112" s="139"/>
      <c r="O112" s="139"/>
      <c r="Q112" s="139"/>
    </row>
    <row r="113" spans="2:17">
      <c r="B113" s="139"/>
      <c r="D113" s="139"/>
      <c r="E113" s="139"/>
      <c r="G113" s="139"/>
      <c r="J113" s="139"/>
      <c r="K113" s="106"/>
      <c r="L113" s="139"/>
      <c r="O113" s="139"/>
      <c r="Q113" s="139"/>
    </row>
    <row r="114" spans="2:17">
      <c r="B114" s="139"/>
      <c r="D114" s="139"/>
      <c r="E114" s="139"/>
      <c r="G114" s="139"/>
      <c r="J114" s="139"/>
      <c r="K114" s="106"/>
      <c r="L114" s="139"/>
      <c r="O114" s="139"/>
      <c r="Q114" s="139"/>
    </row>
    <row r="115" spans="2:17">
      <c r="B115" s="139"/>
      <c r="D115" s="139"/>
      <c r="E115" s="139"/>
      <c r="G115" s="139"/>
      <c r="J115" s="139"/>
      <c r="K115" s="106"/>
      <c r="L115" s="139"/>
      <c r="O115" s="139"/>
      <c r="Q115" s="139"/>
    </row>
    <row r="116" spans="2:17">
      <c r="B116" s="139"/>
      <c r="D116" s="139"/>
      <c r="E116" s="139"/>
      <c r="G116" s="139"/>
      <c r="J116" s="139"/>
      <c r="K116" s="106"/>
      <c r="L116" s="139"/>
      <c r="O116" s="139"/>
      <c r="Q116" s="139"/>
    </row>
    <row r="117" spans="2:17">
      <c r="B117" s="139"/>
      <c r="D117" s="139"/>
      <c r="E117" s="139"/>
      <c r="G117" s="139"/>
      <c r="J117" s="139"/>
      <c r="K117" s="106"/>
      <c r="L117" s="139"/>
      <c r="O117" s="139"/>
      <c r="Q117" s="139"/>
    </row>
    <row r="118" spans="2:17">
      <c r="B118" s="139"/>
      <c r="D118" s="139"/>
      <c r="E118" s="139"/>
      <c r="G118" s="139"/>
      <c r="J118" s="139"/>
      <c r="K118" s="106"/>
      <c r="L118" s="139"/>
      <c r="O118" s="139"/>
      <c r="Q118" s="139"/>
    </row>
    <row r="119" spans="2:17">
      <c r="B119" s="139"/>
      <c r="D119" s="139"/>
      <c r="E119" s="139"/>
      <c r="G119" s="139"/>
      <c r="J119" s="139"/>
      <c r="K119" s="106"/>
      <c r="L119" s="139"/>
      <c r="O119" s="139"/>
      <c r="Q119" s="139"/>
    </row>
    <row r="120" spans="2:17">
      <c r="B120" s="139"/>
      <c r="D120" s="139"/>
      <c r="E120" s="139"/>
      <c r="G120" s="139"/>
      <c r="J120" s="139"/>
      <c r="K120" s="106"/>
      <c r="L120" s="139"/>
      <c r="O120" s="139"/>
      <c r="Q120" s="139"/>
    </row>
    <row r="121" spans="2:17">
      <c r="B121" s="139"/>
      <c r="D121" s="139"/>
      <c r="E121" s="139"/>
      <c r="G121" s="139"/>
      <c r="J121" s="139"/>
      <c r="K121" s="106"/>
      <c r="L121" s="139"/>
      <c r="O121" s="139"/>
      <c r="Q121" s="139"/>
    </row>
    <row r="122" spans="2:17">
      <c r="B122" s="139"/>
      <c r="D122" s="139"/>
      <c r="E122" s="139"/>
      <c r="G122" s="139"/>
      <c r="J122" s="139"/>
      <c r="K122" s="106"/>
      <c r="L122" s="139"/>
      <c r="O122" s="139"/>
      <c r="Q122" s="139"/>
    </row>
    <row r="123" spans="2:17">
      <c r="B123" s="139"/>
      <c r="D123" s="139"/>
      <c r="E123" s="139"/>
      <c r="G123" s="139"/>
      <c r="J123" s="139"/>
      <c r="K123" s="106"/>
      <c r="L123" s="139"/>
      <c r="O123" s="139"/>
      <c r="Q123" s="139"/>
    </row>
    <row r="124" spans="2:17">
      <c r="B124" s="139"/>
      <c r="D124" s="139"/>
      <c r="E124" s="139"/>
      <c r="G124" s="139"/>
      <c r="J124" s="139"/>
      <c r="K124" s="106"/>
      <c r="L124" s="139"/>
      <c r="O124" s="139"/>
      <c r="Q124" s="139"/>
    </row>
    <row r="125" spans="2:17">
      <c r="B125" s="139"/>
      <c r="D125" s="139"/>
      <c r="E125" s="139"/>
      <c r="G125" s="139"/>
      <c r="J125" s="139"/>
      <c r="K125" s="106"/>
      <c r="L125" s="139"/>
      <c r="O125" s="139"/>
      <c r="Q125" s="139"/>
    </row>
    <row r="126" spans="2:17">
      <c r="B126" s="139"/>
      <c r="D126" s="139"/>
      <c r="E126" s="139"/>
      <c r="G126" s="139"/>
      <c r="J126" s="139"/>
      <c r="K126" s="106"/>
      <c r="L126" s="139"/>
      <c r="O126" s="139"/>
      <c r="Q126" s="139"/>
    </row>
    <row r="127" spans="2:17">
      <c r="B127" s="139"/>
      <c r="D127" s="139"/>
      <c r="E127" s="139"/>
      <c r="G127" s="139"/>
      <c r="J127" s="139"/>
      <c r="K127" s="106"/>
      <c r="L127" s="139"/>
      <c r="O127" s="139"/>
      <c r="Q127" s="139"/>
    </row>
    <row r="128" spans="2:17">
      <c r="B128" s="139"/>
      <c r="D128" s="139"/>
      <c r="E128" s="139"/>
      <c r="G128" s="139"/>
      <c r="J128" s="139"/>
      <c r="K128" s="106"/>
      <c r="L128" s="139"/>
      <c r="O128" s="139"/>
      <c r="Q128" s="139"/>
    </row>
    <row r="129" spans="2:17">
      <c r="B129" s="139"/>
      <c r="D129" s="139"/>
      <c r="E129" s="139"/>
      <c r="G129" s="139"/>
      <c r="J129" s="139"/>
      <c r="K129" s="106"/>
      <c r="L129" s="139"/>
      <c r="O129" s="139"/>
      <c r="Q129" s="139"/>
    </row>
    <row r="130" spans="2:17">
      <c r="B130" s="139"/>
      <c r="D130" s="139"/>
      <c r="E130" s="139"/>
      <c r="G130" s="139"/>
      <c r="J130" s="139"/>
      <c r="K130" s="106"/>
      <c r="L130" s="139"/>
      <c r="O130" s="139"/>
      <c r="Q130" s="139"/>
    </row>
    <row r="131" spans="2:17">
      <c r="B131" s="139"/>
      <c r="D131" s="139"/>
      <c r="E131" s="139"/>
      <c r="G131" s="139"/>
      <c r="J131" s="139"/>
      <c r="K131" s="106"/>
      <c r="L131" s="139"/>
      <c r="O131" s="139"/>
      <c r="Q131" s="139"/>
    </row>
    <row r="132" spans="2:17">
      <c r="B132" s="139"/>
      <c r="D132" s="139"/>
      <c r="E132" s="139"/>
      <c r="G132" s="139"/>
      <c r="J132" s="139"/>
      <c r="K132" s="106"/>
      <c r="L132" s="139"/>
      <c r="O132" s="139"/>
      <c r="Q132" s="139"/>
    </row>
    <row r="133" spans="2:17">
      <c r="B133" s="139"/>
      <c r="D133" s="139"/>
      <c r="E133" s="139"/>
      <c r="G133" s="139"/>
      <c r="J133" s="139"/>
      <c r="K133" s="106"/>
      <c r="L133" s="139"/>
      <c r="O133" s="139"/>
      <c r="Q133" s="139"/>
    </row>
    <row r="134" spans="2:17">
      <c r="B134" s="139"/>
      <c r="D134" s="139"/>
      <c r="E134" s="139"/>
      <c r="G134" s="139"/>
      <c r="J134" s="139"/>
      <c r="K134" s="106"/>
      <c r="L134" s="139"/>
      <c r="O134" s="139"/>
      <c r="Q134" s="139"/>
    </row>
    <row r="135" spans="2:17">
      <c r="B135" s="139"/>
      <c r="D135" s="139"/>
      <c r="E135" s="139"/>
      <c r="G135" s="139"/>
      <c r="J135" s="139"/>
      <c r="K135" s="106"/>
      <c r="L135" s="139"/>
      <c r="O135" s="139"/>
      <c r="Q135" s="139"/>
    </row>
    <row r="136" spans="2:17">
      <c r="B136" s="139"/>
      <c r="D136" s="139"/>
      <c r="E136" s="139"/>
      <c r="G136" s="139"/>
      <c r="J136" s="139"/>
      <c r="K136" s="106"/>
      <c r="L136" s="139"/>
      <c r="O136" s="139"/>
      <c r="Q136" s="139"/>
    </row>
    <row r="137" spans="2:17">
      <c r="B137" s="139"/>
      <c r="D137" s="139"/>
      <c r="E137" s="139"/>
      <c r="G137" s="139"/>
      <c r="J137" s="139"/>
      <c r="K137" s="106"/>
      <c r="L137" s="139"/>
      <c r="O137" s="139"/>
      <c r="Q137" s="139"/>
    </row>
    <row r="138" spans="2:17">
      <c r="B138" s="139"/>
      <c r="D138" s="139"/>
      <c r="E138" s="139"/>
      <c r="G138" s="139"/>
      <c r="J138" s="139"/>
      <c r="K138" s="106"/>
      <c r="L138" s="139"/>
      <c r="O138" s="139"/>
      <c r="Q138" s="139"/>
    </row>
    <row r="139" spans="2:17">
      <c r="B139" s="139"/>
      <c r="D139" s="139"/>
      <c r="E139" s="139"/>
      <c r="G139" s="139"/>
      <c r="J139" s="139"/>
      <c r="K139" s="106"/>
      <c r="L139" s="139"/>
      <c r="O139" s="139"/>
      <c r="Q139" s="139"/>
    </row>
    <row r="140" spans="2:17">
      <c r="B140" s="139"/>
      <c r="D140" s="139"/>
      <c r="E140" s="139"/>
      <c r="G140" s="139"/>
      <c r="J140" s="139"/>
      <c r="K140" s="106"/>
      <c r="L140" s="139"/>
      <c r="O140" s="139"/>
      <c r="Q140" s="139"/>
    </row>
    <row r="141" spans="2:17">
      <c r="B141" s="139"/>
      <c r="D141" s="139"/>
      <c r="E141" s="139"/>
      <c r="G141" s="139"/>
      <c r="J141" s="139"/>
      <c r="K141" s="106"/>
      <c r="L141" s="139"/>
      <c r="O141" s="139"/>
      <c r="Q141" s="139"/>
    </row>
    <row r="142" spans="2:17">
      <c r="B142" s="139"/>
      <c r="D142" s="139"/>
      <c r="E142" s="139"/>
      <c r="G142" s="139"/>
      <c r="J142" s="139"/>
      <c r="K142" s="106"/>
      <c r="L142" s="139"/>
      <c r="O142" s="139"/>
      <c r="Q142" s="139"/>
    </row>
    <row r="143" spans="2:17">
      <c r="B143" s="139"/>
      <c r="D143" s="139"/>
      <c r="E143" s="139"/>
      <c r="G143" s="139"/>
      <c r="J143" s="139"/>
      <c r="K143" s="106"/>
      <c r="L143" s="139"/>
      <c r="O143" s="139"/>
      <c r="Q143" s="139"/>
    </row>
    <row r="144" spans="2:17">
      <c r="B144" s="139"/>
      <c r="D144" s="139"/>
      <c r="E144" s="139"/>
      <c r="G144" s="139"/>
      <c r="J144" s="139"/>
      <c r="K144" s="106"/>
      <c r="L144" s="139"/>
      <c r="O144" s="139"/>
      <c r="Q144" s="139"/>
    </row>
    <row r="145" spans="2:17">
      <c r="B145" s="139"/>
      <c r="D145" s="139"/>
      <c r="E145" s="139"/>
      <c r="G145" s="139"/>
      <c r="J145" s="139"/>
      <c r="K145" s="106"/>
      <c r="L145" s="139"/>
      <c r="O145" s="139"/>
      <c r="Q145" s="139"/>
    </row>
    <row r="146" spans="2:17">
      <c r="B146" s="139"/>
      <c r="D146" s="139"/>
      <c r="E146" s="139"/>
      <c r="G146" s="139"/>
      <c r="J146" s="139"/>
      <c r="K146" s="106"/>
      <c r="L146" s="139"/>
      <c r="O146" s="139"/>
      <c r="Q146" s="139"/>
    </row>
    <row r="147" spans="2:17">
      <c r="B147" s="139"/>
      <c r="D147" s="139"/>
      <c r="E147" s="139"/>
      <c r="G147" s="139"/>
      <c r="J147" s="139"/>
      <c r="K147" s="106"/>
      <c r="L147" s="139"/>
      <c r="O147" s="139"/>
      <c r="Q147" s="139"/>
    </row>
    <row r="148" spans="2:17">
      <c r="B148" s="139"/>
      <c r="D148" s="139"/>
      <c r="E148" s="139"/>
      <c r="G148" s="139"/>
      <c r="J148" s="139"/>
      <c r="K148" s="106"/>
      <c r="L148" s="139"/>
      <c r="O148" s="139"/>
      <c r="Q148" s="139"/>
    </row>
    <row r="149" spans="2:17">
      <c r="B149" s="139"/>
      <c r="D149" s="139"/>
      <c r="E149" s="139"/>
      <c r="G149" s="139"/>
      <c r="J149" s="139"/>
      <c r="K149" s="106"/>
      <c r="L149" s="139"/>
      <c r="O149" s="139"/>
      <c r="Q149" s="139"/>
    </row>
    <row r="150" spans="2:17">
      <c r="B150" s="139"/>
      <c r="D150" s="139"/>
      <c r="E150" s="139"/>
      <c r="G150" s="139"/>
      <c r="J150" s="139"/>
      <c r="K150" s="106"/>
      <c r="L150" s="139"/>
      <c r="O150" s="139"/>
      <c r="Q150" s="139"/>
    </row>
    <row r="151" spans="2:17">
      <c r="B151" s="139"/>
      <c r="D151" s="139"/>
      <c r="E151" s="139"/>
      <c r="G151" s="139"/>
      <c r="J151" s="139"/>
      <c r="K151" s="106"/>
      <c r="L151" s="139"/>
      <c r="O151" s="139"/>
      <c r="Q151" s="139"/>
    </row>
    <row r="152" spans="2:17">
      <c r="B152" s="139"/>
      <c r="D152" s="139"/>
      <c r="E152" s="139"/>
      <c r="G152" s="139"/>
      <c r="J152" s="139"/>
      <c r="K152" s="106"/>
      <c r="L152" s="139"/>
      <c r="O152" s="139"/>
      <c r="Q152" s="139"/>
    </row>
    <row r="153" spans="2:17">
      <c r="B153" s="139"/>
      <c r="D153" s="139"/>
      <c r="E153" s="139"/>
      <c r="G153" s="139"/>
      <c r="J153" s="139"/>
      <c r="K153" s="106"/>
      <c r="L153" s="139"/>
      <c r="O153" s="139"/>
      <c r="Q153" s="139"/>
    </row>
    <row r="154" spans="2:17">
      <c r="B154" s="139"/>
      <c r="D154" s="139"/>
      <c r="E154" s="139"/>
      <c r="G154" s="139"/>
      <c r="J154" s="139"/>
      <c r="K154" s="106"/>
      <c r="L154" s="139"/>
      <c r="O154" s="139"/>
      <c r="Q154" s="139"/>
    </row>
    <row r="155" spans="2:17">
      <c r="B155" s="139"/>
      <c r="D155" s="139"/>
      <c r="E155" s="139"/>
      <c r="G155" s="139"/>
      <c r="J155" s="139"/>
      <c r="K155" s="106"/>
      <c r="L155" s="139"/>
      <c r="O155" s="139"/>
      <c r="Q155" s="139"/>
    </row>
    <row r="156" spans="2:17">
      <c r="B156" s="139"/>
      <c r="D156" s="139"/>
      <c r="E156" s="139"/>
      <c r="G156" s="139"/>
      <c r="J156" s="139"/>
      <c r="K156" s="106"/>
      <c r="L156" s="139"/>
      <c r="O156" s="139"/>
      <c r="Q156" s="139"/>
    </row>
    <row r="157" spans="2:17">
      <c r="B157" s="139"/>
      <c r="D157" s="139"/>
      <c r="E157" s="139"/>
      <c r="G157" s="139"/>
      <c r="J157" s="139"/>
      <c r="K157" s="106"/>
      <c r="L157" s="139"/>
      <c r="O157" s="139"/>
      <c r="Q157" s="139"/>
    </row>
    <row r="158" spans="2:17">
      <c r="B158" s="139"/>
      <c r="D158" s="139"/>
      <c r="E158" s="139"/>
      <c r="G158" s="139"/>
      <c r="J158" s="139"/>
      <c r="K158" s="106"/>
      <c r="L158" s="139"/>
      <c r="O158" s="139"/>
      <c r="Q158" s="139"/>
    </row>
    <row r="159" spans="2:17">
      <c r="B159" s="139"/>
      <c r="D159" s="139"/>
      <c r="E159" s="139"/>
      <c r="G159" s="139"/>
      <c r="J159" s="139"/>
      <c r="K159" s="106"/>
      <c r="L159" s="139"/>
      <c r="O159" s="139"/>
      <c r="Q159" s="139"/>
    </row>
    <row r="160" spans="2:17">
      <c r="B160" s="139"/>
      <c r="D160" s="139"/>
      <c r="E160" s="139"/>
      <c r="G160" s="139"/>
      <c r="J160" s="139"/>
      <c r="K160" s="106"/>
      <c r="L160" s="139"/>
      <c r="O160" s="139"/>
      <c r="Q160" s="139"/>
    </row>
    <row r="161" spans="2:17">
      <c r="B161" s="139"/>
      <c r="D161" s="139"/>
      <c r="E161" s="139"/>
      <c r="G161" s="139"/>
      <c r="J161" s="139"/>
      <c r="K161" s="106"/>
      <c r="L161" s="139"/>
      <c r="O161" s="139"/>
      <c r="Q161" s="139"/>
    </row>
    <row r="162" spans="2:17">
      <c r="B162" s="139"/>
      <c r="D162" s="139"/>
      <c r="E162" s="139"/>
      <c r="G162" s="139"/>
      <c r="J162" s="139"/>
      <c r="K162" s="106"/>
      <c r="L162" s="139"/>
      <c r="O162" s="139"/>
      <c r="Q162" s="139"/>
    </row>
    <row r="163" spans="2:17">
      <c r="B163" s="139"/>
      <c r="D163" s="139"/>
      <c r="E163" s="139"/>
      <c r="G163" s="139"/>
      <c r="J163" s="139"/>
      <c r="K163" s="106"/>
      <c r="L163" s="139"/>
      <c r="O163" s="139"/>
      <c r="Q163" s="139"/>
    </row>
    <row r="164" spans="2:17">
      <c r="B164" s="139"/>
      <c r="D164" s="139"/>
      <c r="E164" s="139"/>
      <c r="G164" s="139"/>
      <c r="J164" s="139"/>
      <c r="K164" s="106"/>
      <c r="L164" s="139"/>
      <c r="O164" s="139"/>
      <c r="Q164" s="139"/>
    </row>
    <row r="165" spans="2:17">
      <c r="B165" s="139"/>
      <c r="D165" s="139"/>
      <c r="E165" s="139"/>
      <c r="G165" s="139"/>
      <c r="J165" s="139"/>
      <c r="K165" s="106"/>
      <c r="L165" s="139"/>
      <c r="O165" s="139"/>
      <c r="Q165" s="139"/>
    </row>
    <row r="166" spans="2:17">
      <c r="B166" s="139"/>
      <c r="D166" s="139"/>
      <c r="E166" s="139"/>
      <c r="G166" s="139"/>
      <c r="J166" s="139"/>
      <c r="K166" s="106"/>
      <c r="L166" s="139"/>
      <c r="O166" s="139"/>
      <c r="Q166" s="139"/>
    </row>
    <row r="167" spans="2:17">
      <c r="B167" s="139"/>
      <c r="D167" s="139"/>
      <c r="E167" s="139"/>
      <c r="G167" s="139"/>
      <c r="J167" s="139"/>
      <c r="K167" s="106"/>
      <c r="L167" s="139"/>
      <c r="O167" s="139"/>
      <c r="Q167" s="139"/>
    </row>
    <row r="168" spans="2:17">
      <c r="B168" s="139"/>
      <c r="D168" s="139"/>
      <c r="E168" s="139"/>
      <c r="G168" s="139"/>
      <c r="J168" s="139"/>
      <c r="K168" s="106"/>
      <c r="L168" s="139"/>
      <c r="O168" s="139"/>
      <c r="Q168" s="139"/>
    </row>
    <row r="169" spans="2:17">
      <c r="B169" s="139"/>
      <c r="D169" s="139"/>
      <c r="E169" s="139"/>
      <c r="G169" s="139"/>
      <c r="J169" s="139"/>
      <c r="K169" s="106"/>
      <c r="L169" s="139"/>
      <c r="O169" s="139"/>
      <c r="Q169" s="139"/>
    </row>
    <row r="170" spans="2:17">
      <c r="B170" s="139"/>
      <c r="D170" s="139"/>
      <c r="E170" s="139"/>
      <c r="G170" s="139"/>
      <c r="J170" s="139"/>
      <c r="K170" s="106"/>
      <c r="L170" s="139"/>
      <c r="O170" s="139"/>
      <c r="Q170" s="139"/>
    </row>
    <row r="171" spans="2:17">
      <c r="B171" s="139"/>
      <c r="D171" s="139"/>
      <c r="E171" s="139"/>
      <c r="G171" s="139"/>
      <c r="J171" s="139"/>
      <c r="K171" s="106"/>
      <c r="L171" s="139"/>
      <c r="O171" s="139"/>
      <c r="Q171" s="139"/>
    </row>
    <row r="172" spans="2:17">
      <c r="B172" s="139"/>
      <c r="D172" s="139"/>
      <c r="E172" s="139"/>
      <c r="G172" s="139"/>
      <c r="J172" s="139"/>
      <c r="K172" s="106"/>
      <c r="L172" s="139"/>
      <c r="O172" s="139"/>
      <c r="Q172" s="139"/>
    </row>
    <row r="173" spans="2:17">
      <c r="B173" s="139"/>
      <c r="D173" s="139"/>
      <c r="E173" s="139"/>
      <c r="G173" s="139"/>
      <c r="J173" s="139"/>
      <c r="K173" s="106"/>
      <c r="L173" s="139"/>
      <c r="O173" s="139"/>
      <c r="Q173" s="139"/>
    </row>
    <row r="174" spans="2:17">
      <c r="B174" s="139"/>
      <c r="D174" s="139"/>
      <c r="E174" s="139"/>
      <c r="G174" s="139"/>
      <c r="J174" s="139"/>
      <c r="K174" s="106"/>
      <c r="L174" s="139"/>
      <c r="O174" s="139"/>
      <c r="Q174" s="139"/>
    </row>
    <row r="175" spans="2:17">
      <c r="B175" s="139"/>
      <c r="D175" s="139"/>
      <c r="E175" s="139"/>
      <c r="G175" s="139"/>
      <c r="J175" s="139"/>
      <c r="K175" s="106"/>
      <c r="L175" s="139"/>
      <c r="O175" s="139"/>
      <c r="Q175" s="139"/>
    </row>
    <row r="176" spans="2:17">
      <c r="B176" s="139"/>
      <c r="D176" s="139"/>
      <c r="E176" s="139"/>
      <c r="G176" s="139"/>
      <c r="J176" s="139"/>
      <c r="K176" s="106"/>
      <c r="L176" s="139"/>
      <c r="O176" s="139"/>
      <c r="Q176" s="139"/>
    </row>
    <row r="177" spans="2:17">
      <c r="B177" s="139"/>
      <c r="D177" s="139"/>
      <c r="E177" s="139"/>
      <c r="G177" s="139"/>
      <c r="J177" s="139"/>
      <c r="K177" s="106"/>
      <c r="L177" s="139"/>
      <c r="O177" s="139"/>
      <c r="Q177" s="139"/>
    </row>
    <row r="178" spans="2:17">
      <c r="B178" s="139"/>
      <c r="D178" s="139"/>
      <c r="E178" s="139"/>
      <c r="G178" s="139"/>
      <c r="J178" s="139"/>
      <c r="K178" s="106"/>
      <c r="L178" s="139"/>
      <c r="O178" s="139"/>
      <c r="Q178" s="139"/>
    </row>
    <row r="179" spans="2:17">
      <c r="B179" s="139"/>
      <c r="D179" s="139"/>
      <c r="E179" s="139"/>
      <c r="G179" s="139"/>
      <c r="J179" s="139"/>
      <c r="K179" s="106"/>
      <c r="L179" s="139"/>
      <c r="O179" s="139"/>
      <c r="Q179" s="139"/>
    </row>
    <row r="180" spans="2:17">
      <c r="B180" s="139"/>
      <c r="D180" s="139"/>
      <c r="E180" s="139"/>
      <c r="G180" s="139"/>
      <c r="J180" s="139"/>
      <c r="K180" s="106"/>
      <c r="L180" s="139"/>
      <c r="O180" s="139"/>
      <c r="Q180" s="139"/>
    </row>
    <row r="181" spans="2:17">
      <c r="B181" s="139"/>
      <c r="D181" s="139"/>
      <c r="E181" s="139"/>
      <c r="G181" s="139"/>
      <c r="J181" s="139"/>
      <c r="K181" s="106"/>
      <c r="L181" s="139"/>
      <c r="O181" s="139"/>
      <c r="Q181" s="139"/>
    </row>
    <row r="182" spans="2:17">
      <c r="B182" s="139"/>
      <c r="D182" s="139"/>
      <c r="E182" s="139"/>
      <c r="G182" s="139"/>
      <c r="J182" s="139"/>
      <c r="K182" s="106"/>
      <c r="L182" s="139"/>
      <c r="O182" s="139"/>
      <c r="Q182" s="139"/>
    </row>
    <row r="183" spans="2:17">
      <c r="B183" s="139"/>
      <c r="D183" s="139"/>
      <c r="E183" s="139"/>
      <c r="G183" s="139"/>
      <c r="J183" s="139"/>
      <c r="K183" s="106"/>
      <c r="L183" s="139"/>
      <c r="O183" s="139"/>
      <c r="Q183" s="139"/>
    </row>
    <row r="184" spans="2:17">
      <c r="B184" s="139"/>
      <c r="D184" s="139"/>
      <c r="E184" s="139"/>
      <c r="G184" s="139"/>
      <c r="J184" s="139"/>
      <c r="K184" s="106"/>
      <c r="L184" s="139"/>
      <c r="O184" s="139"/>
      <c r="Q184" s="139"/>
    </row>
    <row r="185" spans="2:17">
      <c r="B185" s="139"/>
      <c r="D185" s="139"/>
      <c r="E185" s="139"/>
      <c r="G185" s="139"/>
      <c r="J185" s="139"/>
      <c r="K185" s="106"/>
      <c r="L185" s="139"/>
      <c r="O185" s="139"/>
      <c r="Q185" s="139"/>
    </row>
    <row r="186" spans="2:17">
      <c r="B186" s="139"/>
      <c r="D186" s="139"/>
      <c r="E186" s="139"/>
      <c r="G186" s="139"/>
      <c r="J186" s="139"/>
      <c r="K186" s="106"/>
      <c r="L186" s="139"/>
      <c r="O186" s="139"/>
      <c r="Q186" s="139"/>
    </row>
    <row r="187" spans="2:17">
      <c r="B187" s="139"/>
      <c r="D187" s="139"/>
      <c r="E187" s="139"/>
      <c r="G187" s="139"/>
      <c r="J187" s="139"/>
      <c r="K187" s="106"/>
      <c r="L187" s="139"/>
      <c r="O187" s="139"/>
      <c r="Q187" s="139"/>
    </row>
    <row r="188" spans="2:17">
      <c r="B188" s="139"/>
      <c r="D188" s="139"/>
      <c r="E188" s="139"/>
      <c r="G188" s="139"/>
      <c r="J188" s="139"/>
      <c r="K188" s="106"/>
      <c r="L188" s="139"/>
      <c r="O188" s="139"/>
      <c r="Q188" s="139"/>
    </row>
    <row r="189" spans="2:17">
      <c r="B189" s="139"/>
      <c r="D189" s="139"/>
      <c r="E189" s="139"/>
      <c r="G189" s="139"/>
      <c r="J189" s="139"/>
      <c r="K189" s="106"/>
      <c r="L189" s="139"/>
      <c r="O189" s="139"/>
      <c r="Q189" s="139"/>
    </row>
    <row r="190" spans="2:17">
      <c r="B190" s="139"/>
      <c r="D190" s="139"/>
      <c r="E190" s="139"/>
      <c r="G190" s="139"/>
      <c r="J190" s="139"/>
      <c r="K190" s="106"/>
      <c r="L190" s="139"/>
      <c r="O190" s="139"/>
      <c r="Q190" s="139"/>
    </row>
    <row r="191" spans="2:17">
      <c r="B191" s="139"/>
      <c r="D191" s="139"/>
      <c r="E191" s="139"/>
      <c r="G191" s="139"/>
      <c r="J191" s="139"/>
      <c r="K191" s="106"/>
      <c r="L191" s="139"/>
      <c r="O191" s="139"/>
      <c r="Q191" s="139"/>
    </row>
    <row r="192" spans="2:17">
      <c r="B192" s="139"/>
      <c r="D192" s="139"/>
      <c r="E192" s="139"/>
      <c r="G192" s="139"/>
      <c r="J192" s="139"/>
      <c r="K192" s="106"/>
      <c r="L192" s="139"/>
      <c r="O192" s="139"/>
      <c r="Q192" s="139"/>
    </row>
    <row r="193" spans="2:17">
      <c r="B193" s="139"/>
      <c r="D193" s="139"/>
      <c r="E193" s="139"/>
      <c r="G193" s="139"/>
      <c r="J193" s="139"/>
      <c r="K193" s="106"/>
      <c r="L193" s="139"/>
      <c r="O193" s="139"/>
      <c r="Q193" s="139"/>
    </row>
    <row r="194" spans="2:17">
      <c r="B194" s="139"/>
      <c r="D194" s="139"/>
      <c r="E194" s="139"/>
      <c r="G194" s="139"/>
      <c r="J194" s="139"/>
      <c r="K194" s="106"/>
      <c r="L194" s="139"/>
      <c r="O194" s="139"/>
      <c r="Q194" s="139"/>
    </row>
    <row r="195" spans="2:17">
      <c r="B195" s="139"/>
      <c r="D195" s="139"/>
      <c r="E195" s="139"/>
      <c r="G195" s="139"/>
      <c r="J195" s="139"/>
      <c r="K195" s="106"/>
      <c r="L195" s="139"/>
      <c r="O195" s="139"/>
      <c r="Q195" s="139"/>
    </row>
    <row r="196" spans="2:17">
      <c r="B196" s="139"/>
      <c r="D196" s="139"/>
      <c r="E196" s="139"/>
      <c r="G196" s="139"/>
      <c r="J196" s="139"/>
      <c r="K196" s="106"/>
      <c r="L196" s="139"/>
      <c r="O196" s="139"/>
      <c r="Q196" s="139"/>
    </row>
    <row r="197" spans="2:17">
      <c r="B197" s="139"/>
      <c r="D197" s="139"/>
      <c r="E197" s="139"/>
      <c r="G197" s="139"/>
      <c r="J197" s="139"/>
      <c r="K197" s="106"/>
      <c r="L197" s="139"/>
      <c r="O197" s="139"/>
      <c r="Q197" s="139"/>
    </row>
    <row r="198" spans="2:17">
      <c r="B198" s="139"/>
      <c r="D198" s="139"/>
      <c r="E198" s="139"/>
      <c r="G198" s="139"/>
      <c r="J198" s="139"/>
      <c r="K198" s="106"/>
      <c r="L198" s="139"/>
      <c r="O198" s="139"/>
      <c r="Q198" s="139"/>
    </row>
    <row r="199" spans="2:17">
      <c r="B199" s="139"/>
      <c r="D199" s="139"/>
      <c r="E199" s="139"/>
      <c r="G199" s="139"/>
      <c r="J199" s="139"/>
      <c r="K199" s="106"/>
      <c r="L199" s="139"/>
      <c r="O199" s="139"/>
      <c r="Q199" s="139"/>
    </row>
    <row r="200" spans="2:17">
      <c r="B200" s="139"/>
      <c r="D200" s="139"/>
      <c r="E200" s="139"/>
      <c r="G200" s="139"/>
      <c r="J200" s="139"/>
      <c r="K200" s="106"/>
      <c r="L200" s="139"/>
      <c r="O200" s="139"/>
      <c r="Q200" s="139"/>
    </row>
    <row r="201" spans="2:17">
      <c r="B201" s="139"/>
      <c r="D201" s="139"/>
      <c r="E201" s="139"/>
      <c r="G201" s="139"/>
      <c r="J201" s="139"/>
      <c r="K201" s="106"/>
      <c r="L201" s="139"/>
      <c r="O201" s="139"/>
      <c r="Q201" s="139"/>
    </row>
    <row r="202" spans="2:17">
      <c r="B202" s="139"/>
      <c r="D202" s="139"/>
      <c r="E202" s="139"/>
      <c r="G202" s="139"/>
      <c r="J202" s="139"/>
      <c r="K202" s="106"/>
      <c r="L202" s="139"/>
      <c r="O202" s="139"/>
      <c r="Q202" s="139"/>
    </row>
    <row r="203" spans="2:17">
      <c r="B203" s="139"/>
      <c r="D203" s="139"/>
      <c r="E203" s="139"/>
      <c r="G203" s="139"/>
      <c r="J203" s="139"/>
      <c r="K203" s="106"/>
      <c r="L203" s="139"/>
      <c r="O203" s="139"/>
      <c r="Q203" s="139"/>
    </row>
    <row r="204" spans="2:17">
      <c r="B204" s="139"/>
      <c r="D204" s="139"/>
      <c r="E204" s="139"/>
      <c r="G204" s="139"/>
      <c r="J204" s="139"/>
      <c r="K204" s="106"/>
      <c r="L204" s="139"/>
      <c r="O204" s="139"/>
      <c r="Q204" s="139"/>
    </row>
    <row r="205" spans="2:17">
      <c r="B205" s="139"/>
      <c r="D205" s="139"/>
      <c r="E205" s="139"/>
      <c r="G205" s="139"/>
      <c r="J205" s="139"/>
      <c r="K205" s="106"/>
      <c r="L205" s="139"/>
      <c r="O205" s="139"/>
      <c r="Q205" s="139"/>
    </row>
    <row r="206" spans="2:17">
      <c r="B206" s="139"/>
      <c r="D206" s="139"/>
      <c r="E206" s="139"/>
      <c r="G206" s="139"/>
      <c r="J206" s="139"/>
      <c r="K206" s="106"/>
      <c r="L206" s="139"/>
      <c r="O206" s="139"/>
      <c r="Q206" s="139"/>
    </row>
    <row r="207" spans="2:17">
      <c r="B207" s="139"/>
      <c r="D207" s="139"/>
      <c r="E207" s="139"/>
      <c r="G207" s="139"/>
      <c r="J207" s="139"/>
      <c r="K207" s="106"/>
      <c r="L207" s="139"/>
      <c r="O207" s="139"/>
      <c r="Q207" s="139"/>
    </row>
    <row r="208" spans="2:17">
      <c r="B208" s="139"/>
      <c r="D208" s="139"/>
      <c r="E208" s="139"/>
      <c r="G208" s="139"/>
      <c r="J208" s="139"/>
      <c r="K208" s="106"/>
      <c r="L208" s="139"/>
      <c r="O208" s="139"/>
      <c r="Q208" s="139"/>
    </row>
    <row r="209" spans="2:17">
      <c r="B209" s="139"/>
      <c r="D209" s="139"/>
      <c r="E209" s="139"/>
      <c r="G209" s="139"/>
      <c r="J209" s="139"/>
      <c r="K209" s="106"/>
      <c r="L209" s="139"/>
      <c r="O209" s="139"/>
      <c r="Q209" s="139"/>
    </row>
    <row r="210" spans="2:17">
      <c r="B210" s="139"/>
      <c r="D210" s="139"/>
      <c r="E210" s="139"/>
      <c r="G210" s="139"/>
      <c r="J210" s="139"/>
      <c r="K210" s="106"/>
      <c r="L210" s="139"/>
      <c r="O210" s="139"/>
      <c r="Q210" s="139"/>
    </row>
    <row r="211" spans="2:17">
      <c r="B211" s="139"/>
      <c r="D211" s="139"/>
      <c r="E211" s="139"/>
      <c r="G211" s="139"/>
      <c r="J211" s="139"/>
      <c r="K211" s="106"/>
      <c r="L211" s="139"/>
      <c r="O211" s="139"/>
      <c r="Q211" s="139"/>
    </row>
    <row r="212" spans="2:17">
      <c r="B212" s="139"/>
      <c r="D212" s="139"/>
      <c r="E212" s="139"/>
      <c r="G212" s="139"/>
      <c r="J212" s="139"/>
      <c r="K212" s="106"/>
      <c r="L212" s="139"/>
      <c r="O212" s="139"/>
      <c r="Q212" s="139"/>
    </row>
    <row r="213" spans="2:17">
      <c r="B213" s="139"/>
      <c r="D213" s="139"/>
      <c r="E213" s="139"/>
      <c r="G213" s="139"/>
      <c r="J213" s="139"/>
      <c r="K213" s="106"/>
      <c r="L213" s="139"/>
      <c r="O213" s="139"/>
      <c r="Q213" s="139"/>
    </row>
    <row r="214" spans="2:17">
      <c r="B214" s="139"/>
      <c r="D214" s="139"/>
      <c r="E214" s="139"/>
      <c r="G214" s="139"/>
      <c r="J214" s="139"/>
      <c r="K214" s="106"/>
      <c r="L214" s="139"/>
      <c r="O214" s="139"/>
      <c r="Q214" s="139"/>
    </row>
    <row r="215" spans="2:17">
      <c r="B215" s="139"/>
      <c r="D215" s="139"/>
      <c r="E215" s="139"/>
      <c r="G215" s="139"/>
      <c r="J215" s="139"/>
      <c r="K215" s="106"/>
      <c r="L215" s="139"/>
      <c r="O215" s="139"/>
      <c r="Q215" s="139"/>
    </row>
    <row r="216" spans="2:17">
      <c r="B216" s="139"/>
      <c r="D216" s="139"/>
      <c r="E216" s="139"/>
      <c r="G216" s="139"/>
      <c r="J216" s="139"/>
      <c r="K216" s="106"/>
      <c r="L216" s="139"/>
      <c r="O216" s="139"/>
      <c r="Q216" s="139"/>
    </row>
    <row r="217" spans="2:17">
      <c r="B217" s="139"/>
      <c r="D217" s="139"/>
      <c r="E217" s="139"/>
      <c r="G217" s="139"/>
      <c r="J217" s="139"/>
      <c r="K217" s="106"/>
      <c r="L217" s="139"/>
      <c r="O217" s="139"/>
      <c r="Q217" s="139"/>
    </row>
    <row r="218" spans="2:17">
      <c r="B218" s="139"/>
      <c r="D218" s="139"/>
      <c r="E218" s="139"/>
      <c r="G218" s="139"/>
      <c r="J218" s="139"/>
      <c r="K218" s="106"/>
      <c r="L218" s="139"/>
      <c r="O218" s="139"/>
      <c r="Q218" s="139"/>
    </row>
    <row r="219" spans="2:17">
      <c r="B219" s="139"/>
      <c r="D219" s="139"/>
      <c r="E219" s="139"/>
      <c r="G219" s="139"/>
      <c r="J219" s="139"/>
      <c r="K219" s="106"/>
      <c r="L219" s="139"/>
      <c r="O219" s="139"/>
      <c r="Q219" s="139"/>
    </row>
    <row r="220" spans="2:17">
      <c r="B220" s="139"/>
      <c r="D220" s="139"/>
      <c r="E220" s="139"/>
      <c r="G220" s="139"/>
      <c r="J220" s="139"/>
      <c r="K220" s="106"/>
      <c r="L220" s="139"/>
      <c r="O220" s="139"/>
      <c r="Q220" s="139"/>
    </row>
    <row r="221" spans="2:17">
      <c r="B221" s="139"/>
      <c r="D221" s="139"/>
      <c r="E221" s="139"/>
      <c r="G221" s="139"/>
      <c r="J221" s="139"/>
      <c r="K221" s="106"/>
      <c r="L221" s="139"/>
      <c r="O221" s="139"/>
      <c r="Q221" s="139"/>
    </row>
    <row r="222" spans="2:17">
      <c r="B222" s="139"/>
      <c r="D222" s="139"/>
      <c r="E222" s="139"/>
      <c r="G222" s="139"/>
      <c r="J222" s="139"/>
      <c r="K222" s="106"/>
      <c r="L222" s="139"/>
      <c r="O222" s="139"/>
      <c r="Q222" s="139"/>
    </row>
    <row r="223" spans="2:17">
      <c r="B223" s="139"/>
      <c r="D223" s="139"/>
      <c r="E223" s="139"/>
      <c r="G223" s="139"/>
      <c r="J223" s="139"/>
      <c r="K223" s="106"/>
      <c r="L223" s="139"/>
      <c r="O223" s="139"/>
      <c r="Q223" s="139"/>
    </row>
    <row r="224" spans="2:17">
      <c r="B224" s="139"/>
      <c r="D224" s="139"/>
      <c r="E224" s="139"/>
      <c r="G224" s="139"/>
      <c r="J224" s="139"/>
      <c r="K224" s="106"/>
      <c r="L224" s="139"/>
      <c r="O224" s="139"/>
      <c r="Q224" s="139"/>
    </row>
    <row r="225" spans="2:17">
      <c r="B225" s="139"/>
      <c r="D225" s="139"/>
      <c r="E225" s="139"/>
      <c r="G225" s="139"/>
      <c r="J225" s="139"/>
      <c r="K225" s="106"/>
      <c r="L225" s="139"/>
      <c r="O225" s="139"/>
      <c r="Q225" s="139"/>
    </row>
    <row r="226" spans="2:17">
      <c r="B226" s="139"/>
      <c r="D226" s="139"/>
      <c r="E226" s="139"/>
      <c r="G226" s="139"/>
      <c r="J226" s="139"/>
      <c r="K226" s="106"/>
      <c r="L226" s="139"/>
      <c r="O226" s="139"/>
      <c r="Q226" s="139"/>
    </row>
    <row r="227" spans="2:17">
      <c r="B227" s="139"/>
      <c r="D227" s="139"/>
      <c r="E227" s="139"/>
      <c r="G227" s="139"/>
      <c r="J227" s="139"/>
      <c r="K227" s="106"/>
      <c r="L227" s="139"/>
      <c r="O227" s="139"/>
      <c r="Q227" s="139"/>
    </row>
    <row r="228" spans="2:17">
      <c r="B228" s="139"/>
      <c r="D228" s="139"/>
      <c r="E228" s="139"/>
      <c r="G228" s="139"/>
      <c r="J228" s="139"/>
      <c r="K228" s="106"/>
      <c r="L228" s="139"/>
      <c r="O228" s="139"/>
      <c r="Q228" s="139"/>
    </row>
    <row r="229" spans="2:17">
      <c r="B229" s="139"/>
      <c r="D229" s="139"/>
      <c r="E229" s="139"/>
      <c r="G229" s="139"/>
      <c r="J229" s="139"/>
      <c r="K229" s="106"/>
      <c r="L229" s="139"/>
      <c r="O229" s="139"/>
      <c r="Q229" s="139"/>
    </row>
    <row r="230" spans="2:17">
      <c r="B230" s="139"/>
      <c r="D230" s="139"/>
      <c r="E230" s="139"/>
      <c r="G230" s="139"/>
      <c r="J230" s="139"/>
      <c r="K230" s="106"/>
      <c r="L230" s="139"/>
      <c r="O230" s="139"/>
      <c r="Q230" s="139"/>
    </row>
    <row r="231" spans="2:17">
      <c r="B231" s="139"/>
      <c r="D231" s="139"/>
      <c r="E231" s="139"/>
      <c r="G231" s="139"/>
      <c r="J231" s="139"/>
      <c r="K231" s="106"/>
      <c r="L231" s="139"/>
      <c r="O231" s="139"/>
      <c r="Q231" s="139"/>
    </row>
    <row r="232" spans="2:17">
      <c r="B232" s="139"/>
      <c r="D232" s="139"/>
      <c r="E232" s="139"/>
      <c r="G232" s="139"/>
      <c r="J232" s="139"/>
      <c r="K232" s="106"/>
      <c r="L232" s="139"/>
      <c r="O232" s="139"/>
      <c r="Q232" s="139"/>
    </row>
    <row r="233" spans="2:17">
      <c r="B233" s="139"/>
      <c r="D233" s="139"/>
      <c r="E233" s="139"/>
      <c r="G233" s="139"/>
      <c r="J233" s="139"/>
      <c r="K233" s="106"/>
      <c r="L233" s="139"/>
      <c r="O233" s="139"/>
      <c r="Q233" s="139"/>
    </row>
    <row r="234" spans="2:17">
      <c r="B234" s="139"/>
      <c r="D234" s="139"/>
      <c r="E234" s="139"/>
      <c r="G234" s="139"/>
      <c r="J234" s="139"/>
      <c r="K234" s="106"/>
      <c r="L234" s="139"/>
      <c r="O234" s="139"/>
      <c r="Q234" s="139"/>
    </row>
    <row r="235" spans="2:17">
      <c r="B235" s="139"/>
      <c r="D235" s="139"/>
      <c r="E235" s="139"/>
      <c r="G235" s="139"/>
      <c r="J235" s="139"/>
      <c r="K235" s="106"/>
      <c r="L235" s="139"/>
      <c r="O235" s="139"/>
      <c r="Q235" s="139"/>
    </row>
    <row r="236" spans="2:17">
      <c r="B236" s="139"/>
      <c r="D236" s="139"/>
      <c r="E236" s="139"/>
      <c r="G236" s="139"/>
      <c r="J236" s="139"/>
      <c r="K236" s="106"/>
      <c r="L236" s="139"/>
      <c r="O236" s="139"/>
      <c r="Q236" s="139"/>
    </row>
    <row r="237" spans="2:17">
      <c r="B237" s="139"/>
      <c r="D237" s="139"/>
      <c r="E237" s="139"/>
      <c r="G237" s="139"/>
      <c r="J237" s="139"/>
      <c r="K237" s="106"/>
      <c r="L237" s="139"/>
      <c r="O237" s="139"/>
      <c r="Q237" s="139"/>
    </row>
    <row r="238" spans="2:17">
      <c r="B238" s="139"/>
      <c r="D238" s="139"/>
      <c r="E238" s="139"/>
      <c r="G238" s="139"/>
      <c r="J238" s="139"/>
      <c r="K238" s="106"/>
      <c r="L238" s="139"/>
      <c r="O238" s="139"/>
      <c r="Q238" s="139"/>
    </row>
    <row r="239" spans="2:17">
      <c r="B239" s="139"/>
      <c r="D239" s="139"/>
      <c r="E239" s="139"/>
      <c r="G239" s="139"/>
      <c r="J239" s="139"/>
      <c r="K239" s="106"/>
      <c r="L239" s="139"/>
      <c r="O239" s="139"/>
      <c r="Q239" s="139"/>
    </row>
    <row r="240" spans="2:17">
      <c r="B240" s="139"/>
      <c r="D240" s="139"/>
      <c r="E240" s="139"/>
      <c r="G240" s="139"/>
      <c r="J240" s="139"/>
      <c r="K240" s="106"/>
      <c r="L240" s="139"/>
      <c r="O240" s="139"/>
      <c r="Q240" s="139"/>
    </row>
    <row r="241" spans="2:17">
      <c r="B241" s="139"/>
      <c r="D241" s="139"/>
      <c r="E241" s="139"/>
      <c r="G241" s="139"/>
      <c r="J241" s="139"/>
      <c r="K241" s="106"/>
      <c r="L241" s="139"/>
      <c r="O241" s="139"/>
      <c r="Q241" s="139"/>
    </row>
    <row r="242" spans="2:17">
      <c r="B242" s="139"/>
      <c r="D242" s="139"/>
      <c r="E242" s="139"/>
      <c r="G242" s="139"/>
      <c r="J242" s="139"/>
      <c r="K242" s="106"/>
      <c r="L242" s="139"/>
      <c r="O242" s="139"/>
      <c r="Q242" s="139"/>
    </row>
    <row r="243" spans="2:17">
      <c r="B243" s="139"/>
      <c r="D243" s="139"/>
      <c r="E243" s="139"/>
      <c r="G243" s="139"/>
      <c r="J243" s="139"/>
      <c r="K243" s="106"/>
      <c r="L243" s="139"/>
      <c r="O243" s="139"/>
      <c r="Q243" s="139"/>
    </row>
    <row r="244" spans="2:17">
      <c r="B244" s="139"/>
      <c r="D244" s="139"/>
      <c r="E244" s="139"/>
      <c r="G244" s="139"/>
      <c r="J244" s="139"/>
      <c r="K244" s="106"/>
      <c r="L244" s="139"/>
      <c r="O244" s="139"/>
      <c r="Q244" s="139"/>
    </row>
    <row r="245" spans="2:17">
      <c r="B245" s="139"/>
      <c r="D245" s="139"/>
      <c r="E245" s="139"/>
      <c r="G245" s="139"/>
      <c r="J245" s="139"/>
      <c r="K245" s="106"/>
      <c r="L245" s="139"/>
      <c r="O245" s="139"/>
      <c r="Q245" s="139"/>
    </row>
    <row r="246" spans="2:17">
      <c r="B246" s="139"/>
      <c r="D246" s="139"/>
      <c r="E246" s="139"/>
      <c r="G246" s="139"/>
      <c r="J246" s="139"/>
      <c r="K246" s="106"/>
      <c r="L246" s="139"/>
      <c r="O246" s="139"/>
      <c r="Q246" s="139"/>
    </row>
    <row r="247" spans="2:17">
      <c r="B247" s="139"/>
      <c r="D247" s="139"/>
      <c r="E247" s="139"/>
      <c r="G247" s="139"/>
      <c r="J247" s="139"/>
      <c r="K247" s="106"/>
      <c r="L247" s="139"/>
      <c r="O247" s="139"/>
      <c r="Q247" s="139"/>
    </row>
    <row r="248" spans="2:17">
      <c r="B248" s="139"/>
      <c r="D248" s="139"/>
      <c r="E248" s="139"/>
      <c r="G248" s="139"/>
      <c r="J248" s="139"/>
      <c r="K248" s="106"/>
      <c r="L248" s="139"/>
      <c r="O248" s="139"/>
      <c r="Q248" s="139"/>
    </row>
    <row r="249" spans="2:17">
      <c r="B249" s="139"/>
      <c r="D249" s="139"/>
      <c r="E249" s="139"/>
      <c r="G249" s="139"/>
      <c r="J249" s="139"/>
      <c r="K249" s="106"/>
      <c r="L249" s="139"/>
      <c r="O249" s="139"/>
      <c r="Q249" s="139"/>
    </row>
    <row r="250" spans="2:17">
      <c r="B250" s="139"/>
      <c r="D250" s="139"/>
      <c r="E250" s="139"/>
      <c r="G250" s="139"/>
      <c r="J250" s="139"/>
      <c r="K250" s="106"/>
      <c r="L250" s="139"/>
      <c r="O250" s="139"/>
      <c r="Q250" s="139"/>
    </row>
    <row r="251" spans="2:17">
      <c r="B251" s="139"/>
      <c r="D251" s="139"/>
      <c r="E251" s="139"/>
      <c r="G251" s="139"/>
      <c r="J251" s="139"/>
      <c r="K251" s="106"/>
      <c r="L251" s="139"/>
      <c r="O251" s="139"/>
      <c r="Q251" s="139"/>
    </row>
    <row r="252" spans="2:17">
      <c r="B252" s="139"/>
      <c r="D252" s="139"/>
      <c r="E252" s="139"/>
      <c r="G252" s="139"/>
      <c r="J252" s="139"/>
      <c r="K252" s="106"/>
      <c r="L252" s="139"/>
      <c r="O252" s="139"/>
      <c r="Q252" s="139"/>
    </row>
    <row r="253" spans="2:17">
      <c r="B253" s="139"/>
      <c r="D253" s="139"/>
      <c r="E253" s="139"/>
      <c r="G253" s="139"/>
      <c r="J253" s="139"/>
      <c r="K253" s="106"/>
      <c r="L253" s="139"/>
      <c r="O253" s="139"/>
      <c r="Q253" s="139"/>
    </row>
    <row r="254" spans="2:17">
      <c r="B254" s="139"/>
      <c r="D254" s="139"/>
      <c r="E254" s="139"/>
      <c r="G254" s="139"/>
      <c r="J254" s="139"/>
      <c r="K254" s="106"/>
      <c r="L254" s="139"/>
      <c r="O254" s="139"/>
      <c r="Q254" s="139"/>
    </row>
    <row r="255" spans="2:17">
      <c r="B255" s="139"/>
      <c r="D255" s="139"/>
      <c r="E255" s="139"/>
      <c r="G255" s="139"/>
      <c r="J255" s="139"/>
      <c r="K255" s="106"/>
      <c r="L255" s="139"/>
      <c r="O255" s="139"/>
      <c r="Q255" s="139"/>
    </row>
    <row r="256" spans="2:17">
      <c r="B256" s="139"/>
      <c r="D256" s="139"/>
      <c r="E256" s="139"/>
      <c r="G256" s="139"/>
      <c r="J256" s="139"/>
      <c r="K256" s="106"/>
      <c r="L256" s="139"/>
      <c r="O256" s="139"/>
      <c r="Q256" s="139"/>
    </row>
    <row r="257" spans="2:17">
      <c r="B257" s="139"/>
      <c r="D257" s="139"/>
      <c r="E257" s="139"/>
      <c r="G257" s="139"/>
      <c r="J257" s="139"/>
      <c r="K257" s="106"/>
      <c r="L257" s="139"/>
      <c r="O257" s="139"/>
      <c r="Q257" s="139"/>
    </row>
    <row r="258" spans="2:17">
      <c r="B258" s="139"/>
      <c r="D258" s="139"/>
      <c r="E258" s="139"/>
      <c r="G258" s="139"/>
      <c r="J258" s="139"/>
      <c r="K258" s="106"/>
      <c r="L258" s="139"/>
      <c r="O258" s="139"/>
      <c r="Q258" s="139"/>
    </row>
    <row r="259" spans="2:17">
      <c r="B259" s="139"/>
      <c r="D259" s="139"/>
      <c r="E259" s="139"/>
      <c r="G259" s="139"/>
      <c r="J259" s="139"/>
      <c r="K259" s="106"/>
      <c r="L259" s="139"/>
      <c r="O259" s="139"/>
      <c r="Q259" s="139"/>
    </row>
    <row r="260" spans="2:17">
      <c r="B260" s="139"/>
      <c r="D260" s="139"/>
      <c r="E260" s="139"/>
      <c r="G260" s="139"/>
      <c r="J260" s="139"/>
      <c r="K260" s="106"/>
      <c r="L260" s="139"/>
      <c r="O260" s="139"/>
      <c r="Q260" s="139"/>
    </row>
    <row r="261" spans="2:17">
      <c r="B261" s="139"/>
      <c r="D261" s="139"/>
      <c r="E261" s="139"/>
      <c r="G261" s="139"/>
      <c r="J261" s="139"/>
      <c r="K261" s="106"/>
      <c r="L261" s="139"/>
      <c r="O261" s="139"/>
      <c r="Q261" s="139"/>
    </row>
    <row r="262" spans="2:17">
      <c r="B262" s="139"/>
      <c r="D262" s="139"/>
      <c r="E262" s="139"/>
      <c r="G262" s="139"/>
      <c r="J262" s="139"/>
      <c r="K262" s="106"/>
      <c r="L262" s="139"/>
      <c r="O262" s="139"/>
      <c r="Q262" s="139"/>
    </row>
    <row r="263" spans="2:17">
      <c r="B263" s="139"/>
      <c r="D263" s="139"/>
      <c r="E263" s="139"/>
      <c r="G263" s="139"/>
      <c r="J263" s="139"/>
      <c r="K263" s="106"/>
      <c r="L263" s="139"/>
      <c r="O263" s="139"/>
      <c r="Q263" s="139"/>
    </row>
    <row r="264" spans="2:17">
      <c r="B264" s="139"/>
      <c r="D264" s="139"/>
      <c r="E264" s="139"/>
      <c r="G264" s="139"/>
      <c r="J264" s="139"/>
      <c r="K264" s="106"/>
      <c r="L264" s="139"/>
      <c r="O264" s="139"/>
      <c r="Q264" s="139"/>
    </row>
    <row r="265" spans="2:17">
      <c r="B265" s="139"/>
      <c r="D265" s="139"/>
      <c r="E265" s="139"/>
      <c r="G265" s="139"/>
      <c r="J265" s="139"/>
      <c r="K265" s="106"/>
      <c r="L265" s="139"/>
      <c r="O265" s="139"/>
      <c r="Q265" s="139"/>
    </row>
    <row r="266" spans="2:17">
      <c r="B266" s="139"/>
      <c r="D266" s="139"/>
      <c r="E266" s="139"/>
      <c r="G266" s="139"/>
      <c r="J266" s="139"/>
      <c r="K266" s="106"/>
      <c r="L266" s="139"/>
      <c r="O266" s="139"/>
      <c r="Q266" s="139"/>
    </row>
    <row r="267" spans="2:17">
      <c r="B267" s="139"/>
      <c r="D267" s="139"/>
      <c r="E267" s="139"/>
      <c r="G267" s="139"/>
      <c r="J267" s="139"/>
      <c r="K267" s="106"/>
      <c r="L267" s="139"/>
      <c r="O267" s="139"/>
      <c r="Q267" s="139"/>
    </row>
    <row r="268" spans="2:17">
      <c r="B268" s="139"/>
      <c r="D268" s="139"/>
      <c r="E268" s="139"/>
      <c r="G268" s="139"/>
      <c r="J268" s="139"/>
      <c r="K268" s="106"/>
      <c r="L268" s="139"/>
      <c r="O268" s="139"/>
      <c r="Q268" s="139"/>
    </row>
    <row r="269" spans="2:17">
      <c r="B269" s="139"/>
      <c r="D269" s="139"/>
      <c r="E269" s="139"/>
      <c r="G269" s="139"/>
      <c r="J269" s="139"/>
      <c r="K269" s="106"/>
      <c r="L269" s="139"/>
      <c r="O269" s="139"/>
      <c r="Q269" s="139"/>
    </row>
    <row r="270" spans="2:17">
      <c r="B270" s="139"/>
      <c r="D270" s="139"/>
      <c r="E270" s="139"/>
      <c r="G270" s="139"/>
      <c r="J270" s="139"/>
      <c r="K270" s="106"/>
      <c r="L270" s="139"/>
      <c r="O270" s="139"/>
      <c r="Q270" s="139"/>
    </row>
    <row r="271" spans="2:17">
      <c r="B271" s="139"/>
      <c r="D271" s="139"/>
      <c r="E271" s="139"/>
      <c r="G271" s="139"/>
      <c r="J271" s="139"/>
      <c r="K271" s="106"/>
      <c r="L271" s="139"/>
      <c r="O271" s="139"/>
      <c r="Q271" s="139"/>
    </row>
    <row r="272" spans="2:17">
      <c r="B272" s="139"/>
      <c r="D272" s="139"/>
      <c r="E272" s="139"/>
      <c r="G272" s="139"/>
      <c r="J272" s="139"/>
      <c r="K272" s="106"/>
      <c r="L272" s="139"/>
      <c r="O272" s="139"/>
      <c r="Q272" s="139"/>
    </row>
    <row r="273" spans="2:17">
      <c r="B273" s="139"/>
      <c r="D273" s="139"/>
      <c r="E273" s="139"/>
      <c r="G273" s="139"/>
      <c r="J273" s="139"/>
      <c r="K273" s="106"/>
      <c r="L273" s="139"/>
      <c r="O273" s="139"/>
      <c r="Q273" s="139"/>
    </row>
    <row r="274" spans="2:17">
      <c r="B274" s="139"/>
      <c r="D274" s="139"/>
      <c r="E274" s="139"/>
      <c r="G274" s="139"/>
      <c r="J274" s="139"/>
      <c r="K274" s="106"/>
      <c r="L274" s="139"/>
      <c r="O274" s="139"/>
      <c r="Q274" s="139"/>
    </row>
    <row r="275" spans="2:17">
      <c r="B275" s="139"/>
      <c r="D275" s="139"/>
      <c r="E275" s="139"/>
      <c r="G275" s="139"/>
      <c r="J275" s="139"/>
      <c r="K275" s="106"/>
      <c r="L275" s="139"/>
      <c r="O275" s="139"/>
      <c r="Q275" s="139"/>
    </row>
    <row r="276" spans="2:17">
      <c r="B276" s="139"/>
      <c r="D276" s="139"/>
      <c r="E276" s="139"/>
      <c r="G276" s="139"/>
      <c r="J276" s="139"/>
      <c r="K276" s="106"/>
      <c r="L276" s="139"/>
      <c r="O276" s="139"/>
      <c r="Q276" s="139"/>
    </row>
    <row r="277" spans="2:17">
      <c r="B277" s="139"/>
      <c r="D277" s="139"/>
      <c r="E277" s="139"/>
      <c r="G277" s="139"/>
      <c r="J277" s="139"/>
      <c r="K277" s="106"/>
      <c r="L277" s="139"/>
      <c r="O277" s="139"/>
      <c r="Q277" s="139"/>
    </row>
    <row r="278" spans="2:17">
      <c r="B278" s="139"/>
      <c r="D278" s="139"/>
      <c r="E278" s="139"/>
      <c r="G278" s="139"/>
      <c r="J278" s="139"/>
      <c r="K278" s="106"/>
      <c r="L278" s="139"/>
      <c r="O278" s="139"/>
      <c r="Q278" s="139"/>
    </row>
    <row r="279" spans="2:17">
      <c r="B279" s="139"/>
      <c r="D279" s="139"/>
      <c r="E279" s="139"/>
      <c r="G279" s="139"/>
      <c r="J279" s="139"/>
      <c r="K279" s="106"/>
      <c r="L279" s="139"/>
      <c r="O279" s="139"/>
      <c r="Q279" s="139"/>
    </row>
    <row r="280" spans="2:17">
      <c r="B280" s="139"/>
      <c r="D280" s="139"/>
      <c r="E280" s="139"/>
      <c r="G280" s="139"/>
      <c r="J280" s="139"/>
      <c r="K280" s="106"/>
      <c r="L280" s="139"/>
      <c r="O280" s="139"/>
      <c r="Q280" s="139"/>
    </row>
    <row r="281" spans="2:17">
      <c r="B281" s="139"/>
      <c r="D281" s="139"/>
      <c r="E281" s="139"/>
      <c r="G281" s="139"/>
      <c r="J281" s="139"/>
      <c r="K281" s="106"/>
      <c r="L281" s="139"/>
      <c r="O281" s="139"/>
      <c r="Q281" s="139"/>
    </row>
    <row r="282" spans="2:17">
      <c r="B282" s="139"/>
      <c r="D282" s="139"/>
      <c r="E282" s="139"/>
      <c r="G282" s="139"/>
      <c r="J282" s="139"/>
      <c r="K282" s="106"/>
      <c r="L282" s="139"/>
      <c r="O282" s="139"/>
      <c r="Q282" s="139"/>
    </row>
    <row r="283" spans="2:17">
      <c r="B283" s="139"/>
      <c r="D283" s="139"/>
      <c r="E283" s="139"/>
      <c r="G283" s="139"/>
      <c r="J283" s="139"/>
      <c r="K283" s="106"/>
      <c r="L283" s="139"/>
      <c r="O283" s="139"/>
      <c r="Q283" s="139"/>
    </row>
    <row r="284" spans="2:17">
      <c r="B284" s="139"/>
      <c r="D284" s="139"/>
      <c r="E284" s="139"/>
      <c r="G284" s="139"/>
      <c r="J284" s="139"/>
      <c r="K284" s="106"/>
      <c r="L284" s="139"/>
      <c r="O284" s="139"/>
      <c r="Q284" s="139"/>
    </row>
    <row r="285" spans="2:17">
      <c r="B285" s="139"/>
      <c r="D285" s="139"/>
      <c r="E285" s="139"/>
      <c r="G285" s="139"/>
      <c r="J285" s="139"/>
      <c r="K285" s="106"/>
      <c r="L285" s="139"/>
      <c r="O285" s="139"/>
      <c r="Q285" s="139"/>
    </row>
    <row r="286" spans="2:17">
      <c r="B286" s="139"/>
      <c r="D286" s="139"/>
      <c r="E286" s="139"/>
      <c r="G286" s="139"/>
      <c r="J286" s="139"/>
      <c r="K286" s="106"/>
      <c r="L286" s="139"/>
      <c r="O286" s="139"/>
      <c r="Q286" s="139"/>
    </row>
    <row r="287" spans="2:17">
      <c r="B287" s="139"/>
      <c r="D287" s="139"/>
      <c r="E287" s="139"/>
      <c r="G287" s="139"/>
      <c r="J287" s="139"/>
      <c r="K287" s="106"/>
      <c r="L287" s="139"/>
      <c r="O287" s="139"/>
      <c r="Q287" s="139"/>
    </row>
    <row r="288" spans="2:17">
      <c r="B288" s="139"/>
      <c r="D288" s="139"/>
      <c r="E288" s="139"/>
      <c r="G288" s="139"/>
      <c r="J288" s="139"/>
      <c r="K288" s="106"/>
      <c r="L288" s="139"/>
      <c r="O288" s="139"/>
      <c r="Q288" s="139"/>
    </row>
    <row r="289" spans="2:17">
      <c r="B289" s="139"/>
      <c r="D289" s="139"/>
      <c r="E289" s="139"/>
      <c r="G289" s="139"/>
      <c r="J289" s="139"/>
      <c r="K289" s="106"/>
      <c r="L289" s="139"/>
      <c r="O289" s="139"/>
      <c r="Q289" s="139"/>
    </row>
    <row r="290" spans="2:17">
      <c r="B290" s="139"/>
      <c r="D290" s="139"/>
      <c r="E290" s="139"/>
      <c r="G290" s="139"/>
      <c r="J290" s="139"/>
      <c r="K290" s="106"/>
      <c r="L290" s="139"/>
      <c r="O290" s="139"/>
      <c r="Q290" s="139"/>
    </row>
    <row r="291" spans="2:17">
      <c r="B291" s="139"/>
      <c r="D291" s="139"/>
      <c r="E291" s="139"/>
      <c r="G291" s="139"/>
      <c r="J291" s="139"/>
      <c r="K291" s="106"/>
      <c r="L291" s="139"/>
      <c r="O291" s="139"/>
      <c r="Q291" s="139"/>
    </row>
    <row r="292" spans="2:17">
      <c r="B292" s="139"/>
      <c r="D292" s="139"/>
      <c r="E292" s="139"/>
      <c r="G292" s="139"/>
      <c r="J292" s="139"/>
      <c r="K292" s="106"/>
      <c r="L292" s="139"/>
      <c r="O292" s="139"/>
      <c r="Q292" s="139"/>
    </row>
    <row r="293" spans="2:17">
      <c r="B293" s="139"/>
      <c r="D293" s="139"/>
      <c r="E293" s="139"/>
      <c r="G293" s="139"/>
      <c r="J293" s="139"/>
      <c r="K293" s="106"/>
      <c r="L293" s="139"/>
      <c r="O293" s="139"/>
      <c r="Q293" s="139"/>
    </row>
    <row r="294" spans="2:17">
      <c r="B294" s="139"/>
      <c r="D294" s="139"/>
      <c r="E294" s="139"/>
      <c r="G294" s="139"/>
      <c r="J294" s="139"/>
      <c r="K294" s="106"/>
      <c r="L294" s="139"/>
      <c r="O294" s="139"/>
      <c r="Q294" s="139"/>
    </row>
    <row r="295" spans="2:17">
      <c r="B295" s="139"/>
      <c r="D295" s="139"/>
      <c r="E295" s="139"/>
      <c r="G295" s="139"/>
      <c r="J295" s="139"/>
      <c r="K295" s="106"/>
      <c r="L295" s="139"/>
      <c r="O295" s="139"/>
      <c r="Q295" s="139"/>
    </row>
    <row r="296" spans="2:17">
      <c r="B296" s="139"/>
      <c r="D296" s="139"/>
      <c r="E296" s="139"/>
      <c r="G296" s="139"/>
      <c r="J296" s="139"/>
      <c r="K296" s="106"/>
      <c r="L296" s="139"/>
      <c r="O296" s="139"/>
      <c r="Q296" s="139"/>
    </row>
    <row r="297" spans="2:17">
      <c r="B297" s="139"/>
      <c r="D297" s="139"/>
      <c r="E297" s="139"/>
      <c r="G297" s="139"/>
      <c r="J297" s="139"/>
      <c r="K297" s="106"/>
      <c r="L297" s="139"/>
      <c r="O297" s="139"/>
      <c r="Q297" s="139"/>
    </row>
    <row r="298" spans="2:17">
      <c r="B298" s="139"/>
      <c r="D298" s="139"/>
      <c r="E298" s="139"/>
      <c r="G298" s="139"/>
      <c r="J298" s="139"/>
      <c r="K298" s="106"/>
      <c r="L298" s="139"/>
      <c r="O298" s="139"/>
      <c r="Q298" s="139"/>
    </row>
    <row r="299" spans="2:17">
      <c r="B299" s="139"/>
      <c r="D299" s="139"/>
      <c r="E299" s="139"/>
      <c r="G299" s="139"/>
      <c r="J299" s="139"/>
      <c r="K299" s="106"/>
      <c r="L299" s="139"/>
      <c r="O299" s="139"/>
      <c r="Q299" s="139"/>
    </row>
    <row r="300" spans="2:17">
      <c r="B300" s="139"/>
      <c r="D300" s="139"/>
      <c r="E300" s="139"/>
      <c r="G300" s="139"/>
      <c r="J300" s="139"/>
      <c r="K300" s="106"/>
      <c r="L300" s="139"/>
      <c r="O300" s="139"/>
      <c r="Q300" s="139"/>
    </row>
    <row r="301" spans="2:17">
      <c r="B301" s="139"/>
      <c r="D301" s="139"/>
      <c r="E301" s="139"/>
      <c r="G301" s="139"/>
      <c r="J301" s="139"/>
      <c r="K301" s="106"/>
      <c r="L301" s="139"/>
      <c r="O301" s="139"/>
      <c r="Q301" s="139"/>
    </row>
    <row r="302" spans="2:17">
      <c r="B302" s="139"/>
      <c r="D302" s="139"/>
      <c r="E302" s="139"/>
      <c r="G302" s="139"/>
      <c r="J302" s="139"/>
      <c r="K302" s="106"/>
      <c r="L302" s="139"/>
      <c r="O302" s="139"/>
      <c r="Q302" s="139"/>
    </row>
    <row r="303" spans="2:17">
      <c r="B303" s="139"/>
      <c r="D303" s="139"/>
      <c r="E303" s="139"/>
      <c r="G303" s="139"/>
      <c r="J303" s="139"/>
      <c r="K303" s="106"/>
      <c r="L303" s="139"/>
      <c r="O303" s="139"/>
      <c r="Q303" s="139"/>
    </row>
    <row r="304" spans="2:17">
      <c r="B304" s="139"/>
      <c r="D304" s="139"/>
      <c r="E304" s="139"/>
      <c r="G304" s="139"/>
      <c r="J304" s="139"/>
      <c r="K304" s="106"/>
      <c r="L304" s="139"/>
      <c r="O304" s="139"/>
      <c r="Q304" s="139"/>
    </row>
    <row r="305" spans="2:17">
      <c r="B305" s="139"/>
      <c r="D305" s="139"/>
      <c r="E305" s="139"/>
      <c r="G305" s="139"/>
      <c r="J305" s="139"/>
      <c r="K305" s="106"/>
      <c r="L305" s="139"/>
      <c r="O305" s="139"/>
      <c r="Q305" s="139"/>
    </row>
    <row r="306" spans="2:17">
      <c r="B306" s="139"/>
      <c r="D306" s="139"/>
      <c r="E306" s="139"/>
      <c r="G306" s="139"/>
      <c r="J306" s="139"/>
      <c r="K306" s="106"/>
      <c r="L306" s="139"/>
      <c r="O306" s="139"/>
      <c r="Q306" s="139"/>
    </row>
    <row r="307" spans="2:17">
      <c r="B307" s="139"/>
      <c r="D307" s="139"/>
      <c r="E307" s="139"/>
      <c r="G307" s="139"/>
      <c r="J307" s="139"/>
      <c r="K307" s="106"/>
      <c r="L307" s="139"/>
      <c r="O307" s="139"/>
      <c r="Q307" s="139"/>
    </row>
    <row r="308" spans="2:17">
      <c r="B308" s="139"/>
      <c r="D308" s="139"/>
      <c r="E308" s="139"/>
      <c r="G308" s="139"/>
      <c r="J308" s="139"/>
      <c r="K308" s="106"/>
      <c r="L308" s="139"/>
      <c r="O308" s="139"/>
      <c r="Q308" s="139"/>
    </row>
    <row r="309" spans="2:17">
      <c r="B309" s="139"/>
      <c r="D309" s="139"/>
      <c r="E309" s="139"/>
      <c r="G309" s="139"/>
      <c r="J309" s="139"/>
      <c r="K309" s="106"/>
      <c r="L309" s="139"/>
      <c r="O309" s="139"/>
      <c r="Q309" s="139"/>
    </row>
    <row r="310" spans="2:17">
      <c r="B310" s="139"/>
      <c r="D310" s="139"/>
      <c r="E310" s="139"/>
      <c r="G310" s="139"/>
      <c r="J310" s="139"/>
      <c r="K310" s="106"/>
      <c r="L310" s="139"/>
      <c r="O310" s="139"/>
      <c r="Q310" s="139"/>
    </row>
    <row r="311" spans="2:17">
      <c r="B311" s="139"/>
      <c r="D311" s="139"/>
      <c r="E311" s="139"/>
      <c r="G311" s="139"/>
      <c r="J311" s="139"/>
      <c r="K311" s="106"/>
      <c r="L311" s="139"/>
      <c r="O311" s="139"/>
      <c r="Q311" s="139"/>
    </row>
    <row r="312" spans="2:17">
      <c r="B312" s="139"/>
      <c r="D312" s="139"/>
      <c r="E312" s="139"/>
      <c r="G312" s="139"/>
      <c r="J312" s="139"/>
      <c r="K312" s="106"/>
      <c r="L312" s="139"/>
      <c r="O312" s="139"/>
      <c r="Q312" s="139"/>
    </row>
    <row r="313" spans="2:17">
      <c r="B313" s="139"/>
      <c r="D313" s="139"/>
      <c r="E313" s="139"/>
      <c r="G313" s="139"/>
      <c r="J313" s="139"/>
      <c r="K313" s="106"/>
      <c r="L313" s="139"/>
      <c r="O313" s="139"/>
      <c r="Q313" s="139"/>
    </row>
    <row r="314" spans="2:17">
      <c r="B314" s="139"/>
      <c r="D314" s="139"/>
      <c r="E314" s="139"/>
      <c r="G314" s="139"/>
      <c r="J314" s="139"/>
      <c r="K314" s="106"/>
      <c r="L314" s="139"/>
      <c r="O314" s="139"/>
      <c r="Q314" s="139"/>
    </row>
    <row r="315" spans="2:17">
      <c r="B315" s="139"/>
      <c r="D315" s="139"/>
      <c r="E315" s="139"/>
      <c r="G315" s="139"/>
      <c r="J315" s="139"/>
      <c r="K315" s="106"/>
      <c r="L315" s="139"/>
      <c r="O315" s="139"/>
      <c r="Q315" s="139"/>
    </row>
    <row r="316" spans="2:17">
      <c r="B316" s="139"/>
      <c r="D316" s="139"/>
      <c r="E316" s="139"/>
      <c r="G316" s="139"/>
      <c r="J316" s="139"/>
      <c r="K316" s="106"/>
      <c r="L316" s="139"/>
      <c r="O316" s="139"/>
      <c r="Q316" s="139"/>
    </row>
    <row r="317" spans="2:17">
      <c r="B317" s="139"/>
      <c r="D317" s="139"/>
      <c r="E317" s="139"/>
      <c r="G317" s="139"/>
      <c r="J317" s="139"/>
      <c r="K317" s="106"/>
      <c r="L317" s="139"/>
      <c r="O317" s="139"/>
      <c r="Q317" s="139"/>
    </row>
    <row r="318" spans="2:17">
      <c r="B318" s="139"/>
      <c r="D318" s="139"/>
      <c r="E318" s="139"/>
      <c r="G318" s="139"/>
      <c r="J318" s="139"/>
      <c r="K318" s="106"/>
      <c r="L318" s="139"/>
      <c r="O318" s="139"/>
      <c r="Q318" s="139"/>
    </row>
    <row r="319" spans="2:17">
      <c r="B319" s="139"/>
      <c r="D319" s="139"/>
      <c r="E319" s="139"/>
      <c r="G319" s="139"/>
      <c r="J319" s="139"/>
      <c r="K319" s="106"/>
      <c r="L319" s="139"/>
      <c r="O319" s="139"/>
      <c r="Q319" s="139"/>
    </row>
    <row r="320" spans="2:17">
      <c r="B320" s="139"/>
      <c r="D320" s="139"/>
      <c r="E320" s="139"/>
      <c r="G320" s="139"/>
      <c r="J320" s="139"/>
      <c r="K320" s="106"/>
      <c r="O320" s="139"/>
      <c r="Q320" s="139"/>
    </row>
    <row r="321" spans="2:17">
      <c r="B321" s="139"/>
      <c r="D321" s="139"/>
      <c r="E321" s="139"/>
      <c r="G321" s="139"/>
      <c r="J321" s="139"/>
      <c r="K321" s="106"/>
      <c r="O321" s="139"/>
      <c r="Q321" s="139"/>
    </row>
    <row r="322" spans="2:17">
      <c r="B322" s="139"/>
      <c r="D322" s="139"/>
      <c r="E322" s="139"/>
      <c r="G322" s="139"/>
      <c r="J322" s="139"/>
      <c r="K322" s="106"/>
      <c r="O322" s="139"/>
      <c r="Q322" s="139"/>
    </row>
    <row r="323" spans="2:17">
      <c r="B323" s="139"/>
      <c r="D323" s="139"/>
      <c r="E323" s="139"/>
      <c r="G323" s="139"/>
      <c r="J323" s="139"/>
      <c r="K323" s="106"/>
      <c r="O323" s="139"/>
      <c r="Q323" s="139"/>
    </row>
    <row r="324" spans="2:17">
      <c r="B324" s="139"/>
      <c r="D324" s="139"/>
      <c r="E324" s="139"/>
      <c r="G324" s="139"/>
      <c r="J324" s="139"/>
      <c r="K324" s="106"/>
      <c r="O324" s="139"/>
      <c r="Q324" s="139"/>
    </row>
    <row r="325" spans="2:17">
      <c r="B325" s="139"/>
      <c r="D325" s="139"/>
      <c r="E325" s="139"/>
      <c r="G325" s="139"/>
      <c r="J325" s="139"/>
      <c r="K325" s="106"/>
      <c r="O325" s="139"/>
      <c r="Q325" s="139"/>
    </row>
    <row r="326" spans="2:17">
      <c r="B326" s="139"/>
      <c r="D326" s="139"/>
      <c r="E326" s="139"/>
      <c r="G326" s="139"/>
      <c r="J326" s="139"/>
      <c r="K326" s="106"/>
      <c r="O326" s="139"/>
      <c r="Q326" s="139"/>
    </row>
    <row r="327" spans="2:17">
      <c r="B327" s="139"/>
      <c r="D327" s="139"/>
      <c r="E327" s="139"/>
      <c r="G327" s="139"/>
      <c r="J327" s="139"/>
      <c r="K327" s="106"/>
      <c r="O327" s="139"/>
      <c r="Q327" s="139"/>
    </row>
    <row r="328" spans="2:17">
      <c r="B328" s="139"/>
      <c r="D328" s="139"/>
      <c r="E328" s="139"/>
      <c r="G328" s="139"/>
      <c r="J328" s="139"/>
      <c r="K328" s="106"/>
      <c r="O328" s="139"/>
      <c r="Q328" s="139"/>
    </row>
    <row r="329" spans="2:17">
      <c r="B329" s="139"/>
      <c r="D329" s="139"/>
      <c r="E329" s="139"/>
      <c r="G329" s="139"/>
      <c r="J329" s="139"/>
      <c r="K329" s="106"/>
      <c r="O329" s="139"/>
      <c r="Q329" s="139"/>
    </row>
    <row r="330" spans="2:17">
      <c r="B330" s="139"/>
      <c r="D330" s="139"/>
      <c r="E330" s="139"/>
      <c r="G330" s="139"/>
      <c r="J330" s="139"/>
      <c r="K330" s="106"/>
      <c r="O330" s="139"/>
      <c r="Q330" s="139"/>
    </row>
    <row r="331" spans="2:17">
      <c r="B331" s="139"/>
      <c r="D331" s="139"/>
      <c r="E331" s="139"/>
      <c r="G331" s="139"/>
      <c r="J331" s="139"/>
      <c r="K331" s="106"/>
      <c r="O331" s="139"/>
      <c r="Q331" s="139"/>
    </row>
    <row r="332" spans="2:17">
      <c r="B332" s="139"/>
      <c r="D332" s="139"/>
      <c r="E332" s="139"/>
      <c r="G332" s="139"/>
      <c r="J332" s="139"/>
      <c r="K332" s="106"/>
      <c r="O332" s="139"/>
      <c r="Q332" s="139"/>
    </row>
    <row r="333" spans="2:17">
      <c r="B333" s="139"/>
      <c r="D333" s="139"/>
      <c r="E333" s="139"/>
      <c r="G333" s="139"/>
      <c r="J333" s="139"/>
      <c r="L333" s="141" t="str">
        <f>IF(Electives!P345&lt;&gt;"", Electives!P345, " ")</f>
        <v xml:space="preserve"> </v>
      </c>
      <c r="O333" s="139"/>
      <c r="Q333" s="139"/>
    </row>
    <row r="334" spans="2:17">
      <c r="B334" s="139"/>
      <c r="D334" s="139"/>
      <c r="E334" s="139"/>
      <c r="G334" s="139"/>
      <c r="J334" s="139"/>
      <c r="L334" s="141" t="str">
        <f>IF(Electives!P346&lt;&gt;"", Electives!P346, " ")</f>
        <v xml:space="preserve"> </v>
      </c>
      <c r="O334" s="139"/>
      <c r="Q334" s="139"/>
    </row>
    <row r="335" spans="2:17">
      <c r="B335" s="139"/>
      <c r="D335" s="139"/>
      <c r="E335" s="139"/>
      <c r="G335" s="139"/>
    </row>
    <row r="336" spans="2:17">
      <c r="D336" s="139"/>
      <c r="E336" s="139"/>
      <c r="G336" s="139"/>
    </row>
  </sheetData>
  <sheetProtection algorithmName="SHA-512" hashValue="KZZIhsl2ru0SApUBa5z3rGGnpBVUU1AxOJhWNTJ9MDM3u64ZIKxgHF5lCupk7RSfmMZYs1dxCYl+97SYQR04LA==" saltValue="oFR7IcGlkzLo8AitXqP26w==" spinCount="100000" sheet="1" objects="1" scenarios="1" selectLockedCells="1" selectUnlockedCells="1"/>
  <mergeCells count="67">
    <mergeCell ref="D37:D45"/>
    <mergeCell ref="N37:Q37"/>
    <mergeCell ref="D3:G3"/>
    <mergeCell ref="D17:G17"/>
    <mergeCell ref="D9:F9"/>
    <mergeCell ref="D10:D16"/>
    <mergeCell ref="D23:G23"/>
    <mergeCell ref="D24:D28"/>
    <mergeCell ref="I27:K27"/>
    <mergeCell ref="N27:Q27"/>
    <mergeCell ref="N38:N41"/>
    <mergeCell ref="I42:L42"/>
    <mergeCell ref="N42:Q42"/>
    <mergeCell ref="I43:I51"/>
    <mergeCell ref="N43:N49"/>
    <mergeCell ref="N50:Q50"/>
    <mergeCell ref="D1:G2"/>
    <mergeCell ref="D4:D8"/>
    <mergeCell ref="N12:Q12"/>
    <mergeCell ref="I11:K11"/>
    <mergeCell ref="D18:D22"/>
    <mergeCell ref="I18:K18"/>
    <mergeCell ref="N18:Q18"/>
    <mergeCell ref="I12:I17"/>
    <mergeCell ref="S1:V2"/>
    <mergeCell ref="I4:I10"/>
    <mergeCell ref="T4:U4"/>
    <mergeCell ref="T5:U5"/>
    <mergeCell ref="T6:U6"/>
    <mergeCell ref="T7:U7"/>
    <mergeCell ref="T8:U8"/>
    <mergeCell ref="T9:U9"/>
    <mergeCell ref="T10:U10"/>
    <mergeCell ref="N4:N11"/>
    <mergeCell ref="I3:L3"/>
    <mergeCell ref="N3:Q3"/>
    <mergeCell ref="N1:Q2"/>
    <mergeCell ref="I1:L2"/>
    <mergeCell ref="T11:U11"/>
    <mergeCell ref="T12:U12"/>
    <mergeCell ref="N13:N17"/>
    <mergeCell ref="T13:U13"/>
    <mergeCell ref="T14:U14"/>
    <mergeCell ref="T15:U15"/>
    <mergeCell ref="T16:U16"/>
    <mergeCell ref="T17:U17"/>
    <mergeCell ref="T18:U18"/>
    <mergeCell ref="I19:I26"/>
    <mergeCell ref="N19:N26"/>
    <mergeCell ref="T19:U19"/>
    <mergeCell ref="T20:U20"/>
    <mergeCell ref="T21:U21"/>
    <mergeCell ref="T22:U22"/>
    <mergeCell ref="T23:U23"/>
    <mergeCell ref="T24:U24"/>
    <mergeCell ref="T25:U25"/>
    <mergeCell ref="T26:U26"/>
    <mergeCell ref="D29:G29"/>
    <mergeCell ref="D30:D35"/>
    <mergeCell ref="S30:V31"/>
    <mergeCell ref="I35:L35"/>
    <mergeCell ref="D36:G36"/>
    <mergeCell ref="N51:N55"/>
    <mergeCell ref="I36:I41"/>
    <mergeCell ref="T27:U27"/>
    <mergeCell ref="I28:I34"/>
    <mergeCell ref="N28:N36"/>
  </mergeCells>
  <phoneticPr fontId="2" type="noConversion"/>
  <pageMargins left="0.75" right="0.75" top="1" bottom="1" header="0.5" footer="0.5"/>
  <pageSetup scale="39" orientation="portrait" r:id="rId1"/>
  <headerFooter alignWithMargins="0">
    <oddHeader>&amp;C&amp;"Arial,Bold"&amp;14TigerTrax
&amp;12&amp;D</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36"/>
  <sheetViews>
    <sheetView showGridLines="0" zoomScaleNormal="100" zoomScaleSheetLayoutView="55" workbookViewId="0">
      <pane xSplit="2" ySplit="2" topLeftCell="C3" activePane="bottomRight" state="frozen"/>
      <selection pane="topRight"/>
      <selection pane="bottomLeft"/>
      <selection pane="bottomRight" activeCell="C1" sqref="C1"/>
    </sheetView>
  </sheetViews>
  <sheetFormatPr defaultColWidth="9.140625" defaultRowHeight="12.75"/>
  <cols>
    <col min="1" max="1" width="31.140625" style="139" customWidth="1"/>
    <col min="2" max="2" width="3.85546875" style="141" customWidth="1"/>
    <col min="3" max="3" width="6.42578125" style="139" customWidth="1"/>
    <col min="4" max="4" width="2.5703125" style="24" customWidth="1"/>
    <col min="5" max="5" width="2.5703125" style="141" customWidth="1"/>
    <col min="6" max="6" width="32.85546875" style="139" customWidth="1"/>
    <col min="7" max="7" width="3.42578125" style="141" customWidth="1"/>
    <col min="8" max="8" width="6.42578125" style="139" customWidth="1"/>
    <col min="9" max="9" width="3.28515625" style="139" customWidth="1"/>
    <col min="10" max="10" width="3.28515625" style="141" customWidth="1"/>
    <col min="11" max="11" width="32.85546875" style="139" customWidth="1"/>
    <col min="12" max="12" width="3.42578125" style="141" customWidth="1"/>
    <col min="13" max="13" width="6.42578125" style="139" customWidth="1"/>
    <col min="14" max="14" width="3.28515625" style="139" customWidth="1"/>
    <col min="15" max="15" width="3.28515625" style="141" customWidth="1"/>
    <col min="16" max="16" width="32.85546875" style="139" customWidth="1"/>
    <col min="17" max="17" width="3.42578125" style="141" customWidth="1"/>
    <col min="18" max="18" width="6.42578125" style="139" customWidth="1"/>
    <col min="19" max="20" width="3.28515625" style="139" customWidth="1"/>
    <col min="21" max="21" width="33" style="139" customWidth="1"/>
    <col min="22" max="22" width="3.28515625" style="139" customWidth="1"/>
    <col min="23" max="16384" width="9.140625" style="139"/>
  </cols>
  <sheetData>
    <row r="1" spans="1:22" ht="21" customHeight="1">
      <c r="A1" s="17" t="str">
        <f ca="1">MID(CELL("filename",A1),FIND(IF(ISERROR(FIND("]",CELL("filename",A1))),"$","]"),CELL("filename",A1))+1,256)</f>
        <v>Scout 13</v>
      </c>
      <c r="D1" s="345" t="s">
        <v>241</v>
      </c>
      <c r="E1" s="345"/>
      <c r="F1" s="345"/>
      <c r="G1" s="345"/>
      <c r="I1" s="345" t="s">
        <v>0</v>
      </c>
      <c r="J1" s="345"/>
      <c r="K1" s="345"/>
      <c r="L1" s="345"/>
      <c r="N1" s="345" t="s">
        <v>0</v>
      </c>
      <c r="O1" s="345"/>
      <c r="P1" s="345"/>
      <c r="Q1" s="345"/>
      <c r="S1" s="329" t="s">
        <v>418</v>
      </c>
      <c r="T1" s="329"/>
      <c r="U1" s="329"/>
      <c r="V1" s="329"/>
    </row>
    <row r="2" spans="1:22" ht="7.5" customHeight="1">
      <c r="D2" s="345"/>
      <c r="E2" s="345"/>
      <c r="F2" s="345"/>
      <c r="G2" s="345"/>
      <c r="I2" s="345"/>
      <c r="J2" s="345"/>
      <c r="K2" s="345"/>
      <c r="L2" s="345"/>
      <c r="N2" s="345"/>
      <c r="O2" s="345"/>
      <c r="P2" s="345"/>
      <c r="Q2" s="345"/>
      <c r="S2" s="329"/>
      <c r="T2" s="329"/>
      <c r="U2" s="329"/>
      <c r="V2" s="329"/>
    </row>
    <row r="3" spans="1:22">
      <c r="A3" s="1" t="s">
        <v>13</v>
      </c>
      <c r="D3" s="344" t="str">
        <f>Achievements!B5</f>
        <v>Backyard Jungle / My Tiger Jungle</v>
      </c>
      <c r="E3" s="344"/>
      <c r="F3" s="344"/>
      <c r="G3" s="344"/>
      <c r="I3" s="344" t="str">
        <f>Electives!B6</f>
        <v>Curiosity, Intrigue, and Magical Mysteries</v>
      </c>
      <c r="J3" s="344"/>
      <c r="K3" s="344"/>
      <c r="L3" s="344"/>
      <c r="N3" s="344" t="str">
        <f>Electives!B61</f>
        <v>Sky is the Limit</v>
      </c>
      <c r="O3" s="344"/>
      <c r="P3" s="344"/>
      <c r="Q3" s="344"/>
      <c r="S3" s="175"/>
      <c r="T3" s="34" t="str">
        <f>'Cub Awards'!C5</f>
        <v>Emergency Preparedness</v>
      </c>
      <c r="U3" s="34"/>
      <c r="V3" s="68"/>
    </row>
    <row r="4" spans="1:22" ht="12.75" customHeight="1">
      <c r="A4" s="43" t="s">
        <v>33</v>
      </c>
      <c r="B4" s="16" t="str">
        <f>Bobcat!Q13</f>
        <v/>
      </c>
      <c r="D4" s="346" t="str">
        <f>Achievements!E5</f>
        <v>(do 1 and two of 2-5)</v>
      </c>
      <c r="E4" s="16">
        <f>Achievements!B6</f>
        <v>1</v>
      </c>
      <c r="F4" s="105" t="str">
        <f>Achievements!C6</f>
        <v>With partner, go on a walk</v>
      </c>
      <c r="G4" s="16" t="str">
        <f>IF(Achievements!Q6&lt;&gt;"", Achievements!Q6, " ")</f>
        <v xml:space="preserve"> </v>
      </c>
      <c r="I4" s="335" t="str">
        <f>Electives!E6</f>
        <v>(do 1-2 and one of 3-5)</v>
      </c>
      <c r="J4" s="16" t="str">
        <f>Electives!B7</f>
        <v>1a</v>
      </c>
      <c r="K4" s="107" t="str">
        <f>Electives!C7</f>
        <v>Learn and Practice a magic trick</v>
      </c>
      <c r="L4" s="16" t="str">
        <f>IF(Electives!Q7&lt;&gt;"", Electives!Q7, " ")</f>
        <v xml:space="preserve"> </v>
      </c>
      <c r="N4" s="342" t="str">
        <f>Electives!E61</f>
        <v>(do 1-3 and one of 4-8)</v>
      </c>
      <c r="O4" s="16">
        <f>Electives!B62</f>
        <v>1</v>
      </c>
      <c r="P4" s="107" t="str">
        <f>Electives!C62</f>
        <v>Observe the night sky</v>
      </c>
      <c r="Q4" s="16" t="str">
        <f>IF(Electives!Q62&lt;&gt;"", Electives!Q62, " ")</f>
        <v xml:space="preserve"> </v>
      </c>
      <c r="S4" s="177">
        <f>'Cub Awards'!B6</f>
        <v>1</v>
      </c>
      <c r="T4" s="278" t="str">
        <f>'Cub Awards'!C6</f>
        <v>Cover a family fire plan and drill</v>
      </c>
      <c r="U4" s="278"/>
      <c r="V4" s="176" t="str">
        <f>IF('Cub Awards'!Q6&lt;&gt;"", 'Cub Awards'!Q6, "")</f>
        <v/>
      </c>
    </row>
    <row r="5" spans="1:22">
      <c r="A5" s="18" t="s">
        <v>32</v>
      </c>
      <c r="B5" s="21" t="str">
        <f>Tiger!Q15</f>
        <v/>
      </c>
      <c r="D5" s="346"/>
      <c r="E5" s="16">
        <f>Achievements!B7</f>
        <v>2</v>
      </c>
      <c r="F5" s="105" t="str">
        <f>Achievements!C7</f>
        <v>Take a 1-foot hike</v>
      </c>
      <c r="G5" s="16" t="str">
        <f>IF(Achievements!Q7&lt;&gt;"", Achievements!Q7, " ")</f>
        <v xml:space="preserve"> </v>
      </c>
      <c r="I5" s="336"/>
      <c r="J5" s="16" t="str">
        <f>Electives!B8</f>
        <v>1b</v>
      </c>
      <c r="K5" s="107" t="str">
        <f>Electives!C8</f>
        <v>Create an invitation to a magic show</v>
      </c>
      <c r="L5" s="16" t="str">
        <f>IF(Electives!Q8&lt;&gt;"", Electives!Q8, " ")</f>
        <v xml:space="preserve"> </v>
      </c>
      <c r="N5" s="342"/>
      <c r="O5" s="16">
        <f>Electives!B63</f>
        <v>2</v>
      </c>
      <c r="P5" s="107" t="str">
        <f>Electives!C63</f>
        <v>Use a telescope or binoculars</v>
      </c>
      <c r="Q5" s="16" t="str">
        <f>IF(Electives!Q63&lt;&gt;"", Electives!Q63, " ")</f>
        <v xml:space="preserve"> </v>
      </c>
      <c r="S5" s="177">
        <f>'Cub Awards'!B7</f>
        <v>2</v>
      </c>
      <c r="T5" s="278" t="str">
        <f>'Cub Awards'!C7</f>
        <v>Discuss family emergency plan</v>
      </c>
      <c r="U5" s="278"/>
      <c r="V5" s="176" t="str">
        <f>IF('Cub Awards'!Q7&lt;&gt;"", 'Cub Awards'!Q7, "")</f>
        <v/>
      </c>
    </row>
    <row r="6" spans="1:22">
      <c r="A6" s="18" t="s">
        <v>244</v>
      </c>
      <c r="B6" s="21" t="str">
        <f>IF(COUNTIF(B11:B16,"C")&gt;0, COUNTIF(B11:B16,"C"), " ")</f>
        <v xml:space="preserve"> </v>
      </c>
      <c r="D6" s="346"/>
      <c r="E6" s="16">
        <f>Achievements!B8</f>
        <v>3</v>
      </c>
      <c r="F6" s="105" t="str">
        <f>Achievements!C8</f>
        <v>Point out two local birds</v>
      </c>
      <c r="G6" s="16" t="str">
        <f>IF(Achievements!Q8&lt;&gt;"", Achievements!Q8, " ")</f>
        <v xml:space="preserve"> </v>
      </c>
      <c r="I6" s="336"/>
      <c r="J6" s="16" t="str">
        <f>Electives!B9</f>
        <v>1c</v>
      </c>
      <c r="K6" s="107" t="str">
        <f>Electives!C9</f>
        <v>Put on a magic show</v>
      </c>
      <c r="L6" s="16" t="str">
        <f>IF(Electives!Q9&lt;&gt;"", Electives!Q9, " ")</f>
        <v xml:space="preserve"> </v>
      </c>
      <c r="N6" s="342"/>
      <c r="O6" s="16">
        <f>Electives!B64</f>
        <v>3</v>
      </c>
      <c r="P6" s="144" t="str">
        <f>Electives!C64</f>
        <v>Learn about two astronauts who were Scouts</v>
      </c>
      <c r="Q6" s="16" t="str">
        <f>IF(Electives!Q64&lt;&gt;"", Electives!Q64, " ")</f>
        <v xml:space="preserve"> </v>
      </c>
      <c r="S6" s="177">
        <f>'Cub Awards'!B8</f>
        <v>3</v>
      </c>
      <c r="T6" s="278" t="str">
        <f>'Cub Awards'!C8</f>
        <v>Create/plan/practice getting help</v>
      </c>
      <c r="U6" s="278"/>
      <c r="V6" s="176" t="str">
        <f>IF('Cub Awards'!Q8&lt;&gt;"", 'Cub Awards'!Q8, "")</f>
        <v/>
      </c>
    </row>
    <row r="7" spans="1:22">
      <c r="A7" s="47" t="s">
        <v>245</v>
      </c>
      <c r="B7" s="21" t="str">
        <f>IF(COUNTIF(B19:B31,"C")&gt;0, COUNTIF(B19:B31,"C"), " ")</f>
        <v xml:space="preserve"> </v>
      </c>
      <c r="D7" s="346"/>
      <c r="E7" s="16">
        <f>Achievements!B9</f>
        <v>4</v>
      </c>
      <c r="F7" s="105" t="str">
        <f>Achievements!C9</f>
        <v>Plant a plant in your neighborhood</v>
      </c>
      <c r="G7" s="16" t="str">
        <f>IF(Achievements!Q9&lt;&gt;"", Achievements!Q9, " ")</f>
        <v xml:space="preserve"> </v>
      </c>
      <c r="I7" s="336"/>
      <c r="J7" s="16">
        <f>Electives!B10</f>
        <v>2</v>
      </c>
      <c r="K7" s="107" t="str">
        <f>Electives!C10</f>
        <v>Spell your name in ASL and Braille</v>
      </c>
      <c r="L7" s="16" t="str">
        <f>IF(Electives!Q10&lt;&gt;"", Electives!Q10, " ")</f>
        <v xml:space="preserve"> </v>
      </c>
      <c r="N7" s="342"/>
      <c r="O7" s="16">
        <f>Electives!B65</f>
        <v>4</v>
      </c>
      <c r="P7" s="107" t="str">
        <f>Electives!C65</f>
        <v>Learn about two constellations</v>
      </c>
      <c r="Q7" s="16" t="str">
        <f>IF(Electives!Q65&lt;&gt;"", Electives!Q65, " ")</f>
        <v xml:space="preserve"> </v>
      </c>
      <c r="S7" s="177">
        <f>'Cub Awards'!B9</f>
        <v>4</v>
      </c>
      <c r="T7" s="278" t="str">
        <f>'Cub Awards'!C9</f>
        <v>Take a first-aid course for children</v>
      </c>
      <c r="U7" s="278"/>
      <c r="V7" s="176" t="str">
        <f>IF('Cub Awards'!Q9&lt;&gt;"", 'Cub Awards'!Q9, "")</f>
        <v/>
      </c>
    </row>
    <row r="8" spans="1:22" ht="12.75" customHeight="1">
      <c r="D8" s="346"/>
      <c r="E8" s="16">
        <f>Achievements!B10</f>
        <v>5</v>
      </c>
      <c r="F8" s="105" t="str">
        <f>Achievements!C10</f>
        <v>Build and hang a birdhouse</v>
      </c>
      <c r="G8" s="16" t="str">
        <f>IF(Achievements!Q10&lt;&gt;"", Achievements!Q10, " ")</f>
        <v xml:space="preserve"> </v>
      </c>
      <c r="I8" s="336"/>
      <c r="J8" s="16">
        <f>Electives!B11</f>
        <v>3</v>
      </c>
      <c r="K8" s="107" t="str">
        <f>Electives!C11</f>
        <v>Create a secret code</v>
      </c>
      <c r="L8" s="16" t="str">
        <f>IF(Electives!Q11&lt;&gt;"", Electives!Q11, " ")</f>
        <v xml:space="preserve"> </v>
      </c>
      <c r="N8" s="342"/>
      <c r="O8" s="16">
        <f>Electives!B66</f>
        <v>5</v>
      </c>
      <c r="P8" s="107" t="str">
        <f>Electives!C66</f>
        <v>Create your own constellation</v>
      </c>
      <c r="Q8" s="16" t="str">
        <f>IF(Electives!Q66&lt;&gt;"", Electives!Q66, " ")</f>
        <v xml:space="preserve"> </v>
      </c>
      <c r="S8" s="177">
        <f>'Cub Awards'!B10</f>
        <v>5</v>
      </c>
      <c r="T8" s="278" t="str">
        <f>'Cub Awards'!C10</f>
        <v>Join a safe kids program</v>
      </c>
      <c r="U8" s="278"/>
      <c r="V8" s="176" t="str">
        <f>IF('Cub Awards'!Q10&lt;&gt;"", 'Cub Awards'!Q10, "")</f>
        <v/>
      </c>
    </row>
    <row r="9" spans="1:22" ht="12.75" customHeight="1">
      <c r="D9" s="344" t="str">
        <f>Achievements!B12</f>
        <v>Games Tigers Play</v>
      </c>
      <c r="E9" s="344"/>
      <c r="F9" s="344"/>
      <c r="G9" s="141" t="str">
        <f>IF(Achievements!Q11&lt;&gt;"", Achievements!Q11, " ")</f>
        <v xml:space="preserve"> </v>
      </c>
      <c r="I9" s="336"/>
      <c r="J9" s="16">
        <f>Electives!B12</f>
        <v>4</v>
      </c>
      <c r="K9" s="107" t="str">
        <f>Electives!C12</f>
        <v>Crack a different secret code</v>
      </c>
      <c r="L9" s="16" t="str">
        <f>IF(Electives!Q12&lt;&gt;"", Electives!Q12, " ")</f>
        <v xml:space="preserve"> </v>
      </c>
      <c r="N9" s="342"/>
      <c r="O9" s="16">
        <f>Electives!B67</f>
        <v>6</v>
      </c>
      <c r="P9" s="107" t="str">
        <f>Electives!C67</f>
        <v>Create a homemade constellation</v>
      </c>
      <c r="Q9" s="16" t="str">
        <f>IF(Electives!Q67&lt;&gt;"", Electives!Q67, " ")</f>
        <v xml:space="preserve"> </v>
      </c>
      <c r="S9" s="177">
        <f>'Cub Awards'!B11</f>
        <v>6</v>
      </c>
      <c r="T9" s="278" t="str">
        <f>'Cub Awards'!C11</f>
        <v>Show what you have learned</v>
      </c>
      <c r="U9" s="278"/>
      <c r="V9" s="176" t="str">
        <f>IF('Cub Awards'!Q11&lt;&gt;"", 'Cub Awards'!Q11, "")</f>
        <v/>
      </c>
    </row>
    <row r="10" spans="1:22" ht="12" customHeight="1">
      <c r="A10" s="1" t="s">
        <v>14</v>
      </c>
      <c r="D10" s="342" t="str">
        <f>Achievements!E12</f>
        <v>(do 1, 2, and two of 3-5)</v>
      </c>
      <c r="E10" s="16" t="str">
        <f>Achievements!B13</f>
        <v>1a</v>
      </c>
      <c r="F10" s="105" t="str">
        <f>Achievements!C13</f>
        <v>Play two initiative games with your den</v>
      </c>
      <c r="G10" s="16" t="str">
        <f>IF(Achievements!Q13&lt;&gt;"", Achievements!Q13, " ")</f>
        <v xml:space="preserve"> </v>
      </c>
      <c r="I10" s="337"/>
      <c r="J10" s="16">
        <f>Electives!B13</f>
        <v>5</v>
      </c>
      <c r="K10" s="107" t="str">
        <f>Electives!C13</f>
        <v>Demonstrate how magic works</v>
      </c>
      <c r="L10" s="16" t="str">
        <f>IF(Electives!Q13&lt;&gt;"", Electives!Q13, " ")</f>
        <v xml:space="preserve"> </v>
      </c>
      <c r="N10" s="342"/>
      <c r="O10" s="16">
        <f>Electives!B68</f>
        <v>7</v>
      </c>
      <c r="P10" s="107" t="str">
        <f>Electives!C68</f>
        <v>Learn about two jobs in astronomy</v>
      </c>
      <c r="Q10" s="16" t="str">
        <f>IF(Electives!Q68&lt;&gt;"", Electives!Q68, " ")</f>
        <v xml:space="preserve"> </v>
      </c>
      <c r="T10" s="330" t="str">
        <f>'Cub Awards'!C13</f>
        <v>Outdoor Activity Award</v>
      </c>
      <c r="U10" s="331"/>
    </row>
    <row r="11" spans="1:22">
      <c r="A11" s="19" t="str">
        <f>D3</f>
        <v>Backyard Jungle / My Tiger Jungle</v>
      </c>
      <c r="B11" s="111" t="str">
        <f>Achievements!Q11</f>
        <v xml:space="preserve"> </v>
      </c>
      <c r="D11" s="342"/>
      <c r="E11" s="16" t="str">
        <f>Achievements!B14</f>
        <v>1b</v>
      </c>
      <c r="F11" s="105" t="str">
        <f>Achievements!C14</f>
        <v>Listen carefully to and follow the rules</v>
      </c>
      <c r="G11" s="16" t="str">
        <f>IF(Achievements!Q14&lt;&gt;"", Achievements!Q14, " ")</f>
        <v xml:space="preserve"> </v>
      </c>
      <c r="I11" s="338" t="str">
        <f>Electives!B15</f>
        <v>Earning Your Stripes</v>
      </c>
      <c r="J11" s="338"/>
      <c r="K11" s="338"/>
      <c r="N11" s="342"/>
      <c r="O11" s="16">
        <f>Electives!B69</f>
        <v>8</v>
      </c>
      <c r="P11" s="107" t="str">
        <f>Electives!C69</f>
        <v>Visit a planetarium</v>
      </c>
      <c r="Q11" s="16" t="str">
        <f>IF(Electives!Q69&lt;&gt;"", Electives!Q69, " ")</f>
        <v xml:space="preserve"> </v>
      </c>
      <c r="S11" s="177">
        <f>'Cub Awards'!B14</f>
        <v>1</v>
      </c>
      <c r="T11" s="278" t="str">
        <f>'Cub Awards'!C14</f>
        <v>Attend either summer Day or Resident camp</v>
      </c>
      <c r="U11" s="278"/>
      <c r="V11" s="176" t="str">
        <f>IF('Cub Awards'!Q14&lt;&gt;"", 'Cub Awards'!Q14, "")</f>
        <v/>
      </c>
    </row>
    <row r="12" spans="1:22" ht="12.75" customHeight="1">
      <c r="A12" s="20" t="str">
        <f>D9</f>
        <v>Games Tigers Play</v>
      </c>
      <c r="B12" s="111" t="str">
        <f>Achievements!Q20</f>
        <v/>
      </c>
      <c r="D12" s="342"/>
      <c r="E12" s="16" t="str">
        <f>Achievements!B15</f>
        <v>1c</v>
      </c>
      <c r="F12" s="143" t="str">
        <f>Achievements!C15</f>
        <v>Talk about what you learned while playing</v>
      </c>
      <c r="G12" s="16" t="str">
        <f>IF(Achievements!Q15&lt;&gt;"", Achievements!Q15, " ")</f>
        <v xml:space="preserve"> </v>
      </c>
      <c r="I12" s="343" t="str">
        <f>Electives!E15</f>
        <v>(do all)</v>
      </c>
      <c r="J12" s="16">
        <f>Electives!B16</f>
        <v>1</v>
      </c>
      <c r="K12" s="107" t="str">
        <f>Electives!C16</f>
        <v>Share five things that are orange</v>
      </c>
      <c r="L12" s="16" t="str">
        <f>IF(Electives!Q16&lt;&gt;"", Electives!Q16, " ")</f>
        <v xml:space="preserve"> </v>
      </c>
      <c r="N12" s="344" t="str">
        <f>Electives!B71</f>
        <v>Stories in Shapes</v>
      </c>
      <c r="O12" s="344"/>
      <c r="P12" s="344"/>
      <c r="Q12" s="344"/>
      <c r="S12" s="177">
        <f>'Cub Awards'!B15</f>
        <v>2</v>
      </c>
      <c r="T12" s="278" t="str">
        <f>'Cub Awards'!C15</f>
        <v>Complete Backyard Jungle / My Tiger Jungle</v>
      </c>
      <c r="U12" s="278"/>
      <c r="V12" s="176" t="str">
        <f>IF('Cub Awards'!Q15&lt;&gt;"", 'Cub Awards'!Q15, "")</f>
        <v xml:space="preserve"> </v>
      </c>
    </row>
    <row r="13" spans="1:22" ht="13.15" customHeight="1">
      <c r="A13" s="20" t="str">
        <f>D17</f>
        <v>My Family's Duty to God</v>
      </c>
      <c r="B13" s="111" t="str">
        <f>Achievements!Q27</f>
        <v xml:space="preserve"> </v>
      </c>
      <c r="D13" s="342"/>
      <c r="E13" s="16">
        <f>Achievements!B16</f>
        <v>2</v>
      </c>
      <c r="F13" s="142" t="str">
        <f>Achievements!C16</f>
        <v>Bring a nutritious snack to den meeting</v>
      </c>
      <c r="G13" s="16" t="str">
        <f>IF(Achievements!Q16&lt;&gt;"", Achievements!Q16, " ")</f>
        <v xml:space="preserve"> </v>
      </c>
      <c r="I13" s="343"/>
      <c r="J13" s="16">
        <f>Electives!B17</f>
        <v>2</v>
      </c>
      <c r="K13" s="145" t="str">
        <f>Electives!C17</f>
        <v>Demonstrate loyalty to others over a week</v>
      </c>
      <c r="L13" s="16" t="str">
        <f>IF(Electives!Q17&lt;&gt;"", Electives!Q17, " ")</f>
        <v xml:space="preserve"> </v>
      </c>
      <c r="N13" s="339" t="str">
        <f>Electives!E71</f>
        <v>(do four)</v>
      </c>
      <c r="O13" s="16">
        <f>Electives!B72</f>
        <v>1</v>
      </c>
      <c r="P13" s="108" t="str">
        <f>Electives!C72</f>
        <v>Visit an art gallery or museum</v>
      </c>
      <c r="Q13" s="16" t="str">
        <f>IF(Electives!Q72&lt;&gt;"", Electives!Q72, " ")</f>
        <v xml:space="preserve"> </v>
      </c>
      <c r="S13" s="177">
        <f>'Cub Awards'!B16</f>
        <v>3</v>
      </c>
      <c r="T13" s="278" t="str">
        <f>'Cub Awards'!C16</f>
        <v>do four</v>
      </c>
      <c r="U13" s="278"/>
      <c r="V13" s="176" t="str">
        <f>IF('Cub Awards'!Q16&lt;&gt;"", 'Cub Awards'!Q16, "")</f>
        <v/>
      </c>
    </row>
    <row r="14" spans="1:22">
      <c r="A14" s="20" t="str">
        <f>D23</f>
        <v>Team Tiger</v>
      </c>
      <c r="B14" s="111" t="str">
        <f>Achievements!Q34</f>
        <v/>
      </c>
      <c r="D14" s="342"/>
      <c r="E14" s="16">
        <f>Achievements!B17</f>
        <v>3</v>
      </c>
      <c r="F14" s="105" t="str">
        <f>Achievements!C17</f>
        <v>Make up a game with your den</v>
      </c>
      <c r="G14" s="16" t="str">
        <f>IF(Achievements!Q17&lt;&gt;"", Achievements!Q17, " ")</f>
        <v xml:space="preserve"> </v>
      </c>
      <c r="I14" s="343"/>
      <c r="J14" s="16">
        <f>Electives!B18</f>
        <v>3</v>
      </c>
      <c r="K14" s="107" t="str">
        <f>Electives!C18</f>
        <v>Do a new task to help your family</v>
      </c>
      <c r="L14" s="16" t="str">
        <f>IF(Electives!Q18&lt;&gt;"", Electives!Q18, " ")</f>
        <v xml:space="preserve"> </v>
      </c>
      <c r="N14" s="340"/>
      <c r="O14" s="16">
        <f>Electives!B73</f>
        <v>2</v>
      </c>
      <c r="P14" s="108" t="str">
        <f>Electives!C73</f>
        <v>Discuss what you like about art piece</v>
      </c>
      <c r="Q14" s="16" t="str">
        <f>IF(Electives!Q73&lt;&gt;"", Electives!Q73, " ")</f>
        <v xml:space="preserve"> </v>
      </c>
      <c r="S14" s="177" t="str">
        <f>'Cub Awards'!B17</f>
        <v>a</v>
      </c>
      <c r="T14" s="278" t="str">
        <f>'Cub Awards'!C17</f>
        <v>Participate in nature hike</v>
      </c>
      <c r="U14" s="278"/>
      <c r="V14" s="176" t="str">
        <f>IF('Cub Awards'!Q17&lt;&gt;"", 'Cub Awards'!Q17, "")</f>
        <v/>
      </c>
    </row>
    <row r="15" spans="1:22">
      <c r="A15" s="20" t="str">
        <f>D29</f>
        <v>Tiger Bites</v>
      </c>
      <c r="B15" s="111" t="str">
        <f>Achievements!Q42</f>
        <v/>
      </c>
      <c r="D15" s="342"/>
      <c r="E15" s="16">
        <f>Achievements!B18</f>
        <v>4</v>
      </c>
      <c r="F15" s="105" t="str">
        <f>Achievements!C18</f>
        <v>Make up a new game and play it</v>
      </c>
      <c r="G15" s="16" t="str">
        <f>IF(Achievements!Q18&lt;&gt;"", Achievements!Q18, " ")</f>
        <v xml:space="preserve"> </v>
      </c>
      <c r="I15" s="343"/>
      <c r="J15" s="16">
        <f>Electives!B19</f>
        <v>4</v>
      </c>
      <c r="K15" s="107" t="str">
        <f>Electives!C19</f>
        <v>Talk about polite language</v>
      </c>
      <c r="L15" s="16" t="str">
        <f>IF(Electives!Q19&lt;&gt;"", Electives!Q19, " ")</f>
        <v xml:space="preserve"> </v>
      </c>
      <c r="N15" s="340"/>
      <c r="O15" s="16">
        <f>Electives!B74</f>
        <v>3</v>
      </c>
      <c r="P15" s="108" t="str">
        <f>Electives!C74</f>
        <v>Create an art piece</v>
      </c>
      <c r="Q15" s="16" t="str">
        <f>IF(Electives!Q74&lt;&gt;"", Electives!Q74, " ")</f>
        <v xml:space="preserve"> </v>
      </c>
      <c r="S15" s="177" t="str">
        <f>'Cub Awards'!B18</f>
        <v>b</v>
      </c>
      <c r="T15" s="278" t="str">
        <f>'Cub Awards'!C18</f>
        <v>Participate in outdoor activity</v>
      </c>
      <c r="U15" s="278"/>
      <c r="V15" s="176" t="str">
        <f>IF('Cub Awards'!Q18&lt;&gt;"", 'Cub Awards'!Q18, "")</f>
        <v/>
      </c>
    </row>
    <row r="16" spans="1:22" ht="12.75" customHeight="1">
      <c r="A16" s="112" t="str">
        <f>D36</f>
        <v>Tigers in the Wild</v>
      </c>
      <c r="B16" s="111" t="str">
        <f>Achievements!Q53</f>
        <v/>
      </c>
      <c r="D16" s="342"/>
      <c r="E16" s="16">
        <f>Achievements!B19</f>
        <v>5</v>
      </c>
      <c r="F16" s="105" t="str">
        <f>Achievements!C19</f>
        <v>Learn how being active is part of health</v>
      </c>
      <c r="G16" s="16" t="str">
        <f>IF(Achievements!Q19&lt;&gt;"", Achievements!Q19, " ")</f>
        <v xml:space="preserve"> </v>
      </c>
      <c r="I16" s="343"/>
      <c r="J16" s="16">
        <f>Electives!B20</f>
        <v>5</v>
      </c>
      <c r="K16" s="107" t="str">
        <f>Electives!C20</f>
        <v>Play a game with your den politely</v>
      </c>
      <c r="L16" s="16" t="str">
        <f>IF(Electives!Q20&lt;&gt;"", Electives!Q20, " ")</f>
        <v xml:space="preserve"> </v>
      </c>
      <c r="N16" s="340"/>
      <c r="O16" s="16">
        <f>Electives!B75</f>
        <v>4</v>
      </c>
      <c r="P16" s="108" t="str">
        <f>Electives!C75</f>
        <v>Create an art piece using shapes</v>
      </c>
      <c r="Q16" s="16" t="str">
        <f>IF(Electives!Q75&lt;&gt;"", Electives!Q75, " ")</f>
        <v xml:space="preserve"> </v>
      </c>
      <c r="S16" s="177" t="str">
        <f>'Cub Awards'!B19</f>
        <v>c</v>
      </c>
      <c r="T16" s="278" t="str">
        <f>'Cub Awards'!C19</f>
        <v>Explain the buddy system</v>
      </c>
      <c r="U16" s="278"/>
      <c r="V16" s="176" t="str">
        <f>IF('Cub Awards'!Q19&lt;&gt;"", 'Cub Awards'!Q19, "")</f>
        <v/>
      </c>
    </row>
    <row r="17" spans="1:22">
      <c r="A17" s="45"/>
      <c r="B17" s="46"/>
      <c r="D17" s="344" t="str">
        <f>Achievements!B21</f>
        <v>My Family's Duty to God</v>
      </c>
      <c r="E17" s="344"/>
      <c r="F17" s="344"/>
      <c r="G17" s="344"/>
      <c r="I17" s="343"/>
      <c r="J17" s="16">
        <f>Electives!B21</f>
        <v>6</v>
      </c>
      <c r="K17" s="107" t="str">
        <f>Electives!C21</f>
        <v>Work on a service project</v>
      </c>
      <c r="L17" s="16" t="str">
        <f>IF(Electives!Q21&lt;&gt;"", Electives!Q21, " ")</f>
        <v xml:space="preserve"> </v>
      </c>
      <c r="N17" s="341"/>
      <c r="O17" s="16">
        <f>Electives!B76</f>
        <v>5</v>
      </c>
      <c r="P17" s="108" t="str">
        <f>Electives!C76</f>
        <v>Use tangrams to create shapes</v>
      </c>
      <c r="Q17" s="16" t="str">
        <f>IF(Electives!Q76&lt;&gt;"", Electives!Q76, " ")</f>
        <v xml:space="preserve"> </v>
      </c>
      <c r="R17" s="138"/>
      <c r="S17" s="177" t="str">
        <f>'Cub Awards'!B20</f>
        <v>d</v>
      </c>
      <c r="T17" s="278" t="str">
        <f>'Cub Awards'!C20</f>
        <v>Attend a pack overnighter</v>
      </c>
      <c r="U17" s="278"/>
      <c r="V17" s="176" t="str">
        <f>IF('Cub Awards'!Q20&lt;&gt;"", 'Cub Awards'!Q20, "")</f>
        <v/>
      </c>
    </row>
    <row r="18" spans="1:22" ht="12.75" customHeight="1">
      <c r="A18" s="1" t="s">
        <v>243</v>
      </c>
      <c r="D18" s="332" t="str">
        <f>Achievements!E21</f>
        <v>(do 1 and two of 2-5)</v>
      </c>
      <c r="E18" s="16">
        <f>Achievements!B22</f>
        <v>1</v>
      </c>
      <c r="F18" s="105" t="str">
        <f>Achievements!C22</f>
        <v>Find out what duty to God means</v>
      </c>
      <c r="G18" s="16" t="str">
        <f>IF(Achievements!Q22&lt;&gt;"", Achievements!Q22, " ")</f>
        <v xml:space="preserve"> </v>
      </c>
      <c r="I18" s="338" t="str">
        <f>Electives!B23</f>
        <v>Family Stories</v>
      </c>
      <c r="J18" s="338"/>
      <c r="K18" s="338"/>
      <c r="L18" s="141" t="str">
        <f>IF(Electives!Q22&lt;&gt;"", Electives!Q22, " ")</f>
        <v xml:space="preserve"> </v>
      </c>
      <c r="N18" s="338" t="str">
        <f>Electives!B78</f>
        <v>Tiger-iffic!</v>
      </c>
      <c r="O18" s="338"/>
      <c r="P18" s="338"/>
      <c r="Q18" s="338"/>
      <c r="S18" s="177" t="str">
        <f>'Cub Awards'!B21</f>
        <v>e</v>
      </c>
      <c r="T18" s="278" t="str">
        <f>'Cub Awards'!C21</f>
        <v>Complete an oudoor service project</v>
      </c>
      <c r="U18" s="278"/>
      <c r="V18" s="176" t="str">
        <f>IF('Cub Awards'!Q21&lt;&gt;"", 'Cub Awards'!Q21, "")</f>
        <v/>
      </c>
    </row>
    <row r="19" spans="1:22">
      <c r="A19" s="114" t="str">
        <f>I3</f>
        <v>Curiosity, Intrigue, and Magical Mysteries</v>
      </c>
      <c r="B19" s="16" t="str">
        <f>Electives!Q14</f>
        <v/>
      </c>
      <c r="D19" s="333"/>
      <c r="E19" s="16">
        <f>Achievements!B23</f>
        <v>2</v>
      </c>
      <c r="F19" s="142" t="str">
        <f>Achievements!C23</f>
        <v>What makes family member special</v>
      </c>
      <c r="G19" s="16" t="str">
        <f>IF(Achievements!Q23&lt;&gt;"", Achievements!Q23, " ")</f>
        <v xml:space="preserve"> </v>
      </c>
      <c r="I19" s="343" t="str">
        <f>Electives!E23</f>
        <v>(do 1 and three of 2-8)</v>
      </c>
      <c r="J19" s="16">
        <f>Electives!B24</f>
        <v>1</v>
      </c>
      <c r="K19" s="107" t="str">
        <f>Electives!C24</f>
        <v>Discuss where your family originated</v>
      </c>
      <c r="L19" s="16" t="str">
        <f>IF(Electives!Q24&lt;&gt;"", Electives!Q24, " ")</f>
        <v xml:space="preserve"> </v>
      </c>
      <c r="N19" s="348" t="str">
        <f>Electives!E78</f>
        <v>(do 1-3 and one of 4-6)</v>
      </c>
      <c r="O19" s="16">
        <f>Electives!B79</f>
        <v>1</v>
      </c>
      <c r="P19" s="107" t="str">
        <f>Electives!C79</f>
        <v>Play two games by yourself</v>
      </c>
      <c r="Q19" s="16" t="str">
        <f>IF(Electives!Q79&lt;&gt;"", Electives!Q79, " ")</f>
        <v xml:space="preserve"> </v>
      </c>
      <c r="S19" s="177" t="str">
        <f>'Cub Awards'!B22</f>
        <v>f</v>
      </c>
      <c r="T19" s="278" t="str">
        <f>'Cub Awards'!C22</f>
        <v>Complete conservation project</v>
      </c>
      <c r="U19" s="278"/>
      <c r="V19" s="176" t="str">
        <f>IF('Cub Awards'!Q22&lt;&gt;"", 'Cub Awards'!Q22, "")</f>
        <v/>
      </c>
    </row>
    <row r="20" spans="1:22" ht="12.75" customHeight="1">
      <c r="A20" s="115" t="str">
        <f>I11</f>
        <v>Earning Your Stripes</v>
      </c>
      <c r="B20" s="16" t="str">
        <f>Electives!Q22</f>
        <v xml:space="preserve"> </v>
      </c>
      <c r="D20" s="333"/>
      <c r="E20" s="16">
        <f>Achievements!B24</f>
        <v>3</v>
      </c>
      <c r="F20" s="105" t="str">
        <f>Achievements!C24</f>
        <v>Show your family's beliefs</v>
      </c>
      <c r="G20" s="16" t="str">
        <f>IF(Achievements!Q24&lt;&gt;"", Achievements!Q24, " ")</f>
        <v xml:space="preserve"> </v>
      </c>
      <c r="I20" s="343"/>
      <c r="J20" s="16">
        <f>Electives!B25</f>
        <v>2</v>
      </c>
      <c r="K20" s="107" t="str">
        <f>Electives!C25</f>
        <v>Make a family crest</v>
      </c>
      <c r="L20" s="16" t="str">
        <f>IF(Electives!Q25&lt;&gt;"", Electives!Q25, " ")</f>
        <v xml:space="preserve"> </v>
      </c>
      <c r="N20" s="348"/>
      <c r="O20" s="16">
        <f>Electives!B80</f>
        <v>2</v>
      </c>
      <c r="P20" s="107" t="str">
        <f>Electives!C80</f>
        <v>Play an inside game</v>
      </c>
      <c r="Q20" s="16" t="str">
        <f>IF(Electives!Q80&lt;&gt;"", Electives!Q80, " ")</f>
        <v xml:space="preserve"> </v>
      </c>
      <c r="S20" s="177" t="str">
        <f>'Cub Awards'!B23</f>
        <v>g</v>
      </c>
      <c r="T20" s="278" t="str">
        <f>'Cub Awards'!C23</f>
        <v>Earn the Summertime Pack Award</v>
      </c>
      <c r="U20" s="278"/>
      <c r="V20" s="176" t="str">
        <f>IF('Cub Awards'!Q23&lt;&gt;"", 'Cub Awards'!Q23, "")</f>
        <v/>
      </c>
    </row>
    <row r="21" spans="1:22">
      <c r="A21" s="115" t="str">
        <f>I18</f>
        <v>Family Stories</v>
      </c>
      <c r="B21" s="16" t="str">
        <f>Electives!Q32</f>
        <v/>
      </c>
      <c r="D21" s="333"/>
      <c r="E21" s="16">
        <f>Achievements!B25</f>
        <v>4</v>
      </c>
      <c r="F21" s="105" t="str">
        <f>Achievements!C25</f>
        <v>Participate in a worship experience</v>
      </c>
      <c r="G21" s="16" t="str">
        <f>IF(Achievements!Q25&lt;&gt;"", Achievements!Q25, " ")</f>
        <v xml:space="preserve"> </v>
      </c>
      <c r="I21" s="343"/>
      <c r="J21" s="16">
        <f>Electives!B26</f>
        <v>3</v>
      </c>
      <c r="K21" s="107" t="str">
        <f>Electives!C26</f>
        <v>Find out about your heritage</v>
      </c>
      <c r="L21" s="16" t="str">
        <f>IF(Electives!Q26&lt;&gt;"", Electives!Q26, " ")</f>
        <v xml:space="preserve"> </v>
      </c>
      <c r="N21" s="348"/>
      <c r="O21" s="16">
        <f>Electives!B81</f>
        <v>3</v>
      </c>
      <c r="P21" s="107" t="str">
        <f>Electives!C81</f>
        <v>Play a problem-solving game</v>
      </c>
      <c r="Q21" s="16" t="str">
        <f>IF(Electives!Q81&lt;&gt;"", Electives!Q81, " ")</f>
        <v xml:space="preserve"> </v>
      </c>
      <c r="S21" s="177" t="str">
        <f>'Cub Awards'!B24</f>
        <v>h</v>
      </c>
      <c r="T21" s="278" t="str">
        <f>'Cub Awards'!C24</f>
        <v>Participate in nature observation</v>
      </c>
      <c r="U21" s="278"/>
      <c r="V21" s="176" t="str">
        <f>IF('Cub Awards'!Q24&lt;&gt;"", 'Cub Awards'!Q24, "")</f>
        <v/>
      </c>
    </row>
    <row r="22" spans="1:22">
      <c r="A22" s="115" t="str">
        <f>I27</f>
        <v>Floats and Boats</v>
      </c>
      <c r="B22" s="16" t="str">
        <f>Electives!Q41</f>
        <v/>
      </c>
      <c r="D22" s="334"/>
      <c r="E22" s="16">
        <f>Achievements!B26</f>
        <v>5</v>
      </c>
      <c r="F22" s="143" t="str">
        <f>Achievements!C26</f>
        <v>Carry out an act that shows duty to God</v>
      </c>
      <c r="G22" s="16" t="str">
        <f>IF(Achievements!Q26&lt;&gt;"", Achievements!Q26, " ")</f>
        <v xml:space="preserve"> </v>
      </c>
      <c r="I22" s="343"/>
      <c r="J22" s="16">
        <f>Electives!B27</f>
        <v>4</v>
      </c>
      <c r="K22" s="107" t="str">
        <f>Electives!C27</f>
        <v>Interview a family elder</v>
      </c>
      <c r="L22" s="16" t="str">
        <f>IF(Electives!Q27&lt;&gt;"", Electives!Q27, " ")</f>
        <v xml:space="preserve"> </v>
      </c>
      <c r="N22" s="348"/>
      <c r="O22" s="16" t="str">
        <f>Electives!B82</f>
        <v>4a</v>
      </c>
      <c r="P22" s="107" t="str">
        <f>Electives!C82</f>
        <v>Play a family video game tournament</v>
      </c>
      <c r="Q22" s="16" t="str">
        <f>IF(Electives!Q82&lt;&gt;"", Electives!Q82, " ")</f>
        <v xml:space="preserve"> </v>
      </c>
      <c r="S22" s="177" t="str">
        <f>'Cub Awards'!B25</f>
        <v>i</v>
      </c>
      <c r="T22" s="278" t="str">
        <f>'Cub Awards'!C25</f>
        <v>Participate in outdoor aquatics</v>
      </c>
      <c r="U22" s="278"/>
      <c r="V22" s="176" t="str">
        <f>IF('Cub Awards'!Q25&lt;&gt;"", 'Cub Awards'!Q25, "")</f>
        <v/>
      </c>
    </row>
    <row r="23" spans="1:22">
      <c r="A23" s="116" t="str">
        <f>I35</f>
        <v>Good Knights</v>
      </c>
      <c r="B23" s="16" t="str">
        <f>Electives!Q49</f>
        <v/>
      </c>
      <c r="D23" s="344" t="str">
        <f>Achievements!B28</f>
        <v>Team Tiger</v>
      </c>
      <c r="E23" s="344"/>
      <c r="F23" s="344"/>
      <c r="G23" s="344"/>
      <c r="I23" s="343"/>
      <c r="J23" s="16">
        <f>Electives!B28</f>
        <v>5</v>
      </c>
      <c r="K23" s="107" t="str">
        <f>Electives!C28</f>
        <v>Make a family tree</v>
      </c>
      <c r="L23" s="16" t="str">
        <f>IF(Electives!Q28&lt;&gt;"", Electives!Q28, " ")</f>
        <v xml:space="preserve"> </v>
      </c>
      <c r="N23" s="348"/>
      <c r="O23" s="16" t="str">
        <f>Electives!B83</f>
        <v>4b</v>
      </c>
      <c r="P23" s="145" t="str">
        <f>Electives!C83</f>
        <v>List three tips to help someone learn a game</v>
      </c>
      <c r="Q23" s="16" t="str">
        <f>IF(Electives!Q83&lt;&gt;"", Electives!Q83, " ")</f>
        <v xml:space="preserve"> </v>
      </c>
      <c r="S23" s="177" t="str">
        <f>'Cub Awards'!B26</f>
        <v>j</v>
      </c>
      <c r="T23" s="278" t="str">
        <f>'Cub Awards'!C26</f>
        <v>Participate in outdoor campfire pgm</v>
      </c>
      <c r="U23" s="278"/>
      <c r="V23" s="176" t="str">
        <f>IF('Cub Awards'!Q26&lt;&gt;"", 'Cub Awards'!Q26, "")</f>
        <v/>
      </c>
    </row>
    <row r="24" spans="1:22" ht="12.75" customHeight="1">
      <c r="A24" s="115" t="str">
        <f>I42</f>
        <v>Rolling Tigers</v>
      </c>
      <c r="B24" s="16" t="str">
        <f>Electives!Q60</f>
        <v/>
      </c>
      <c r="D24" s="346" t="str">
        <f>Achievements!E28</f>
        <v>(do 1-2 and two of 3-5)</v>
      </c>
      <c r="E24" s="16">
        <f>Achievements!B29</f>
        <v>1</v>
      </c>
      <c r="F24" s="105" t="str">
        <f>Achievements!C29</f>
        <v>List different teams you're a part of</v>
      </c>
      <c r="G24" s="16" t="str">
        <f>IF(Achievements!Q29&lt;&gt;"", Achievements!Q29, " ")</f>
        <v xml:space="preserve"> </v>
      </c>
      <c r="I24" s="343"/>
      <c r="J24" s="16">
        <f>Electives!B29</f>
        <v>6</v>
      </c>
      <c r="K24" s="107" t="str">
        <f>Electives!C29</f>
        <v>Share what your name means</v>
      </c>
      <c r="L24" s="16" t="str">
        <f>IF(Electives!Q29&lt;&gt;"", Electives!Q29, " ")</f>
        <v xml:space="preserve"> </v>
      </c>
      <c r="N24" s="348"/>
      <c r="O24" s="16" t="str">
        <f>Electives!B84</f>
        <v>4c</v>
      </c>
      <c r="P24" s="108" t="str">
        <f>Electives!C84</f>
        <v>Play an appropriate game with a friend</v>
      </c>
      <c r="Q24" s="16" t="str">
        <f>IF(Electives!Q84&lt;&gt;"", Electives!Q84, " ")</f>
        <v xml:space="preserve"> </v>
      </c>
      <c r="S24" s="177" t="str">
        <f>'Cub Awards'!B27</f>
        <v>k</v>
      </c>
      <c r="T24" s="278" t="str">
        <f>'Cub Awards'!C27</f>
        <v>Participate in outdoor sporting event</v>
      </c>
      <c r="U24" s="278"/>
      <c r="V24" s="176" t="str">
        <f>IF('Cub Awards'!Q27&lt;&gt;"", 'Cub Awards'!Q27, "")</f>
        <v/>
      </c>
    </row>
    <row r="25" spans="1:22" ht="12.75" customHeight="1">
      <c r="A25" s="115" t="str">
        <f>N3</f>
        <v>Sky is the Limit</v>
      </c>
      <c r="B25" s="16" t="str">
        <f>Electives!Q70</f>
        <v/>
      </c>
      <c r="D25" s="346"/>
      <c r="E25" s="16">
        <f>Achievements!B30</f>
        <v>2</v>
      </c>
      <c r="F25" s="105" t="str">
        <f>Achievements!C30</f>
        <v>Make a den job chart</v>
      </c>
      <c r="G25" s="16" t="str">
        <f>IF(Achievements!Q30&lt;&gt;"", Achievements!Q30, " ")</f>
        <v xml:space="preserve"> </v>
      </c>
      <c r="I25" s="343"/>
      <c r="J25" s="16">
        <f>Electives!B30</f>
        <v>7</v>
      </c>
      <c r="K25" s="145" t="str">
        <f>Electives!C30</f>
        <v>Share favorite snack from your heritage</v>
      </c>
      <c r="L25" s="16" t="str">
        <f>IF(Electives!Q30&lt;&gt;"", Electives!Q30, " ")</f>
        <v xml:space="preserve"> </v>
      </c>
      <c r="N25" s="348"/>
      <c r="O25" s="16">
        <f>Electives!B85</f>
        <v>5</v>
      </c>
      <c r="P25" s="107" t="str">
        <f>Electives!C85</f>
        <v>Invent a game and play it</v>
      </c>
      <c r="Q25" s="16" t="str">
        <f>IF(Electives!Q85&lt;&gt;"", Electives!Q85, " ")</f>
        <v xml:space="preserve"> </v>
      </c>
      <c r="S25" s="177" t="str">
        <f>'Cub Awards'!B28</f>
        <v>l</v>
      </c>
      <c r="T25" s="278" t="str">
        <f>'Cub Awards'!C28</f>
        <v>Participate in outdoor worship service</v>
      </c>
      <c r="U25" s="278"/>
      <c r="V25" s="176" t="str">
        <f>IF('Cub Awards'!Q28&lt;&gt;"", 'Cub Awards'!Q28, "")</f>
        <v/>
      </c>
    </row>
    <row r="26" spans="1:22" ht="12.75" customHeight="1">
      <c r="A26" s="115" t="str">
        <f>N12</f>
        <v>Stories in Shapes</v>
      </c>
      <c r="B26" s="113" t="str">
        <f>Electives!Q77</f>
        <v/>
      </c>
      <c r="D26" s="346"/>
      <c r="E26" s="16">
        <f>Achievements!B31</f>
        <v>3</v>
      </c>
      <c r="F26" s="143" t="str">
        <f>Achievements!C31</f>
        <v>Do two chores at home weekly for a month</v>
      </c>
      <c r="G26" s="16" t="str">
        <f>IF(Achievements!Q31&lt;&gt;"", Achievements!Q31, " ")</f>
        <v xml:space="preserve"> </v>
      </c>
      <c r="I26" s="343"/>
      <c r="J26" s="16">
        <f>Electives!B31</f>
        <v>8</v>
      </c>
      <c r="K26" s="107" t="str">
        <f>Electives!C31</f>
        <v>Locate your family's origin on a map</v>
      </c>
      <c r="L26" s="16" t="str">
        <f>IF(Electives!Q31&lt;&gt;"", Electives!Q31, " ")</f>
        <v xml:space="preserve"> </v>
      </c>
      <c r="N26" s="348"/>
      <c r="O26" s="16">
        <f>Electives!B86</f>
        <v>6</v>
      </c>
      <c r="P26" s="107" t="str">
        <f>Electives!C86</f>
        <v>Play a team game with your den</v>
      </c>
      <c r="Q26" s="16" t="str">
        <f>IF(Electives!Q86&lt;&gt;"", Electives!Q86, " ")</f>
        <v xml:space="preserve"> </v>
      </c>
      <c r="S26" s="177" t="str">
        <f>'Cub Awards'!B29</f>
        <v>m</v>
      </c>
      <c r="T26" s="278" t="str">
        <f>'Cub Awards'!C29</f>
        <v>Explore park</v>
      </c>
      <c r="U26" s="278"/>
      <c r="V26" s="176" t="str">
        <f>IF('Cub Awards'!Q29&lt;&gt;"", 'Cub Awards'!Q29, "")</f>
        <v/>
      </c>
    </row>
    <row r="27" spans="1:22">
      <c r="A27" s="115" t="str">
        <f>N18</f>
        <v>Tiger-iffic!</v>
      </c>
      <c r="B27" s="16" t="str">
        <f>Electives!Q87</f>
        <v xml:space="preserve"> </v>
      </c>
      <c r="D27" s="346"/>
      <c r="E27" s="16">
        <f>Achievements!B32</f>
        <v>4</v>
      </c>
      <c r="F27" s="105" t="str">
        <f>Achievements!C32</f>
        <v>Do activity to help community</v>
      </c>
      <c r="G27" s="16" t="str">
        <f>IF(Achievements!Q32&lt;&gt;"", Achievements!Q32, " ")</f>
        <v xml:space="preserve"> </v>
      </c>
      <c r="I27" s="338" t="str">
        <f>Electives!B33</f>
        <v>Floats and Boats</v>
      </c>
      <c r="J27" s="338"/>
      <c r="K27" s="338"/>
      <c r="L27" s="141" t="str">
        <f>IF(Electives!Q31&lt;&gt;"", Electives!Q31, " ")</f>
        <v xml:space="preserve"> </v>
      </c>
      <c r="N27" s="344" t="str">
        <f>Electives!B88</f>
        <v>Tiger: Safe and Smart</v>
      </c>
      <c r="O27" s="344"/>
      <c r="P27" s="344"/>
      <c r="Q27" s="344"/>
      <c r="S27" s="177" t="str">
        <f>'Cub Awards'!B30</f>
        <v>n</v>
      </c>
      <c r="T27" s="278" t="str">
        <f>'Cub Awards'!C30</f>
        <v>Invent and play outside game</v>
      </c>
      <c r="U27" s="278"/>
      <c r="V27" s="176" t="str">
        <f>IF('Cub Awards'!Q30&lt;&gt;"", 'Cub Awards'!Q30, "")</f>
        <v/>
      </c>
    </row>
    <row r="28" spans="1:22">
      <c r="A28" s="115" t="str">
        <f>N27</f>
        <v>Tiger: Safe and Smart</v>
      </c>
      <c r="B28" s="16" t="str">
        <f>Electives!Q98</f>
        <v xml:space="preserve"> </v>
      </c>
      <c r="D28" s="346"/>
      <c r="E28" s="16">
        <f>Achievements!B33</f>
        <v>5</v>
      </c>
      <c r="F28" s="142" t="str">
        <f>Achievements!C33</f>
        <v>Show 3 ways a den makes a good team</v>
      </c>
      <c r="G28" s="16" t="str">
        <f>IF(Achievements!Q33&lt;&gt;"", Achievements!Q33, " ")</f>
        <v xml:space="preserve"> </v>
      </c>
      <c r="I28" s="343" t="str">
        <f>Electives!E33</f>
        <v>(1-4 and one of 5-7)</v>
      </c>
      <c r="J28" s="16">
        <f>Electives!B34</f>
        <v>1</v>
      </c>
      <c r="K28" s="140" t="str">
        <f>Electives!C34</f>
        <v>Say the SCOUT water safety chant</v>
      </c>
      <c r="L28" s="16" t="str">
        <f>IF(Electives!Q34&lt;&gt;"", Electives!Q34, " ")</f>
        <v xml:space="preserve"> </v>
      </c>
      <c r="N28" s="343" t="str">
        <f>Electives!E88</f>
        <v>(do 1-8)</v>
      </c>
      <c r="O28" s="16">
        <f>Electives!B89</f>
        <v>1</v>
      </c>
      <c r="P28" s="107" t="str">
        <f>Electives!C89</f>
        <v>Memorize your Address</v>
      </c>
      <c r="Q28" s="16" t="str">
        <f>IF(Electives!Q89&lt;&gt;"", Electives!Q89, " ")</f>
        <v xml:space="preserve"> </v>
      </c>
    </row>
    <row r="29" spans="1:22" ht="12.75" customHeight="1">
      <c r="A29" s="115" t="str">
        <f>N37</f>
        <v>Tiger Tag</v>
      </c>
      <c r="B29" s="16" t="str">
        <f>Electives!Q104</f>
        <v/>
      </c>
      <c r="D29" s="344" t="str">
        <f>Achievements!B35</f>
        <v>Tiger Bites</v>
      </c>
      <c r="E29" s="344"/>
      <c r="F29" s="344"/>
      <c r="G29" s="344"/>
      <c r="I29" s="343"/>
      <c r="J29" s="16">
        <f>Electives!B35</f>
        <v>2</v>
      </c>
      <c r="K29" s="140" t="str">
        <f>Electives!C35</f>
        <v>Importance of buddies and play game</v>
      </c>
      <c r="L29" s="16" t="str">
        <f>IF(Electives!Q35&lt;&gt;"", Electives!Q35, " ")</f>
        <v xml:space="preserve"> </v>
      </c>
      <c r="N29" s="343"/>
      <c r="O29" s="16">
        <f>Electives!B90</f>
        <v>2</v>
      </c>
      <c r="P29" s="109" t="str">
        <f>Electives!C90</f>
        <v>Memorize an emergency contact's phone #</v>
      </c>
      <c r="Q29" s="16" t="str">
        <f>IF(Electives!Q90&lt;&gt;"", Electives!Q90, " ")</f>
        <v xml:space="preserve"> </v>
      </c>
    </row>
    <row r="30" spans="1:22" ht="12.75" customHeight="1">
      <c r="A30" s="115" t="str">
        <f>N42</f>
        <v>Tiger Tales</v>
      </c>
      <c r="B30" s="16" t="str">
        <f>Electives!Q113</f>
        <v xml:space="preserve"> </v>
      </c>
      <c r="D30" s="347" t="str">
        <f>Achievements!E35</f>
        <v>(do 1-2 and two of 3-6)</v>
      </c>
      <c r="E30" s="16">
        <f>Achievements!B36</f>
        <v>1</v>
      </c>
      <c r="F30" s="105" t="str">
        <f>Achievements!C36</f>
        <v>Identify good and bad food choices</v>
      </c>
      <c r="G30" s="16" t="str">
        <f>IF(Achievements!Q36&lt;&gt;"", Achievements!Q36, " ")</f>
        <v xml:space="preserve"> </v>
      </c>
      <c r="I30" s="343"/>
      <c r="J30" s="16">
        <f>Electives!B36</f>
        <v>3</v>
      </c>
      <c r="K30" s="140" t="str">
        <f>Electives!C36</f>
        <v>Help someone into the water</v>
      </c>
      <c r="L30" s="16" t="str">
        <f>IF(Electives!Q36&lt;&gt;"", Electives!Q36, " ")</f>
        <v xml:space="preserve"> </v>
      </c>
      <c r="N30" s="343"/>
      <c r="O30" s="16">
        <f>Electives!B91</f>
        <v>3</v>
      </c>
      <c r="P30" s="107" t="str">
        <f>Electives!C91</f>
        <v>Take 911 safety quiz</v>
      </c>
      <c r="Q30" s="16" t="str">
        <f>IF(Electives!Q91&lt;&gt;"", Electives!Q91, " ")</f>
        <v xml:space="preserve"> </v>
      </c>
      <c r="S30" s="329" t="s">
        <v>419</v>
      </c>
      <c r="T30" s="329"/>
      <c r="U30" s="329"/>
      <c r="V30" s="329"/>
    </row>
    <row r="31" spans="1:22">
      <c r="A31" s="112" t="str">
        <f>N50</f>
        <v>Tiger Theater</v>
      </c>
      <c r="B31" s="16" t="str">
        <f>Electives!Q120</f>
        <v xml:space="preserve"> </v>
      </c>
      <c r="D31" s="347"/>
      <c r="E31" s="16">
        <f>Achievements!B37</f>
        <v>2</v>
      </c>
      <c r="F31" s="105" t="str">
        <f>Achievements!C37</f>
        <v>Keep yourself and area clean</v>
      </c>
      <c r="G31" s="16" t="str">
        <f>IF(Achievements!Q37&lt;&gt;"", Achievements!Q37, " ")</f>
        <v xml:space="preserve"> </v>
      </c>
      <c r="I31" s="343"/>
      <c r="J31" s="16">
        <f>Electives!B37</f>
        <v>4</v>
      </c>
      <c r="K31" s="147" t="str">
        <f>Electives!C37</f>
        <v>Blow your breath under water and do a glide</v>
      </c>
      <c r="L31" s="16" t="str">
        <f>IF(Electives!Q37&lt;&gt;"", Electives!Q37, " ")</f>
        <v xml:space="preserve"> </v>
      </c>
      <c r="N31" s="343"/>
      <c r="O31" s="16">
        <f>Electives!B92</f>
        <v>4</v>
      </c>
      <c r="P31" s="107" t="str">
        <f>Electives!C92</f>
        <v>Show "Stop Drop and Roll"</v>
      </c>
      <c r="Q31" s="16" t="str">
        <f>IF(Electives!Q92&lt;&gt;"", Electives!Q92, " ")</f>
        <v xml:space="preserve"> </v>
      </c>
      <c r="S31" s="329"/>
      <c r="T31" s="329"/>
      <c r="U31" s="329"/>
      <c r="V31" s="329"/>
    </row>
    <row r="32" spans="1:22">
      <c r="A32" s="2"/>
      <c r="B32" s="15"/>
      <c r="D32" s="347"/>
      <c r="E32" s="16">
        <f>Achievements!B38</f>
        <v>3</v>
      </c>
      <c r="F32" s="142" t="str">
        <f>Achievements!C38</f>
        <v>Show difference between fruit and veggie</v>
      </c>
      <c r="G32" s="16" t="str">
        <f>IF(Achievements!Q38&lt;&gt;"", Achievements!Q38, " ")</f>
        <v xml:space="preserve"> </v>
      </c>
      <c r="I32" s="343"/>
      <c r="J32" s="16">
        <f>Electives!B38</f>
        <v>5</v>
      </c>
      <c r="K32" s="140" t="str">
        <f>Electives!C38</f>
        <v>Identify five different kinds of boats</v>
      </c>
      <c r="L32" s="16" t="str">
        <f>IF(Electives!Q38&lt;&gt;"", Electives!Q38, " ")</f>
        <v xml:space="preserve"> </v>
      </c>
      <c r="N32" s="343"/>
      <c r="O32" s="16">
        <f>Electives!B93</f>
        <v>5</v>
      </c>
      <c r="P32" s="107" t="str">
        <f>Electives!C93</f>
        <v>Show rolling someone in a blanket</v>
      </c>
      <c r="Q32" s="16" t="str">
        <f>IF(Electives!Q93&lt;&gt;"", Electives!Q93, " ")</f>
        <v xml:space="preserve"> </v>
      </c>
      <c r="S32" s="10"/>
      <c r="T32" s="178" t="str">
        <f>'Shooting Sports'!C5</f>
        <v>BB Gun: Level 1</v>
      </c>
      <c r="U32" s="10"/>
      <c r="V32" s="10"/>
    </row>
    <row r="33" spans="1:22" ht="12.75" customHeight="1">
      <c r="A33" s="2"/>
      <c r="B33" s="15"/>
      <c r="D33" s="347"/>
      <c r="E33" s="16">
        <f>Achievements!B39</f>
        <v>4</v>
      </c>
      <c r="F33" s="105" t="str">
        <f>Achievements!C39</f>
        <v>Help your family at a meal for a week</v>
      </c>
      <c r="G33" s="16" t="str">
        <f>IF(Achievements!Q39&lt;&gt;"", Achievements!Q39, " ")</f>
        <v xml:space="preserve"> </v>
      </c>
      <c r="I33" s="343"/>
      <c r="J33" s="16">
        <f>Electives!B39</f>
        <v>6</v>
      </c>
      <c r="K33" s="140" t="str">
        <f>Electives!C39</f>
        <v>Build a boat from recycled materials</v>
      </c>
      <c r="L33" s="16" t="str">
        <f>IF(Electives!Q39&lt;&gt;"", Electives!Q39, " ")</f>
        <v xml:space="preserve"> </v>
      </c>
      <c r="N33" s="343"/>
      <c r="O33" s="16">
        <f>Electives!B94</f>
        <v>6</v>
      </c>
      <c r="P33" s="107" t="str">
        <f>Electives!C94</f>
        <v>Make a fire escape map</v>
      </c>
      <c r="Q33" s="16" t="str">
        <f>IF(Electives!Q94&lt;&gt;"", Electives!Q94, " ")</f>
        <v xml:space="preserve"> </v>
      </c>
      <c r="S33" s="148">
        <f>'Shooting Sports'!B6</f>
        <v>1</v>
      </c>
      <c r="T33" s="148" t="str">
        <f>'Shooting Sports'!C6</f>
        <v>Explain what to do if you find gun</v>
      </c>
      <c r="U33" s="148"/>
      <c r="V33" s="148" t="str">
        <f>IF('Shooting Sports'!Q6&lt;&gt;"", 'Shooting Sports'!Q6, "")</f>
        <v/>
      </c>
    </row>
    <row r="34" spans="1:22" ht="12.75" customHeight="1">
      <c r="A34" s="2"/>
      <c r="B34" s="15"/>
      <c r="D34" s="347"/>
      <c r="E34" s="16">
        <f>Achievements!B40</f>
        <v>5</v>
      </c>
      <c r="F34" s="143" t="str">
        <f>Achievements!C40</f>
        <v>Use manners while eating with your fingers</v>
      </c>
      <c r="G34" s="16" t="str">
        <f>IF(Achievements!Q40&lt;&gt;"", Achievements!Q40, " ")</f>
        <v xml:space="preserve"> </v>
      </c>
      <c r="I34" s="343"/>
      <c r="J34" s="16">
        <f>Electives!B40</f>
        <v>7</v>
      </c>
      <c r="K34" s="146" t="str">
        <f>Electives!C40</f>
        <v>Show you can wear a life jacket properly</v>
      </c>
      <c r="L34" s="16" t="str">
        <f>IF(Electives!Q40&lt;&gt;"", Electives!Q40, " ")</f>
        <v xml:space="preserve"> </v>
      </c>
      <c r="N34" s="343"/>
      <c r="O34" s="16">
        <f>Electives!B95</f>
        <v>7</v>
      </c>
      <c r="P34" s="108" t="str">
        <f>Electives!C95</f>
        <v>Explain fire escape map and do fire drill</v>
      </c>
      <c r="Q34" s="16" t="str">
        <f>IF(Electives!Q95&lt;&gt;"", Electives!Q95, " ")</f>
        <v xml:space="preserve"> </v>
      </c>
      <c r="S34" s="148">
        <f>'Shooting Sports'!B7</f>
        <v>2</v>
      </c>
      <c r="T34" s="148" t="str">
        <f>'Shooting Sports'!C7</f>
        <v>Load, fire, secure gun and safety mech.</v>
      </c>
      <c r="U34" s="148"/>
      <c r="V34" s="148" t="str">
        <f>IF('Shooting Sports'!Q7&lt;&gt;"", 'Shooting Sports'!Q7, "")</f>
        <v/>
      </c>
    </row>
    <row r="35" spans="1:22">
      <c r="A35" s="88" t="s">
        <v>92</v>
      </c>
      <c r="B35" s="119"/>
      <c r="D35" s="347"/>
      <c r="E35" s="16">
        <f>Achievements!B41</f>
        <v>6</v>
      </c>
      <c r="F35" s="105" t="str">
        <f>Achievements!C41</f>
        <v>Make a good snack choice for den</v>
      </c>
      <c r="G35" s="16" t="str">
        <f>IF(Achievements!Q41&lt;&gt;"", Achievements!Q41, " ")</f>
        <v xml:space="preserve"> </v>
      </c>
      <c r="I35" s="338" t="str">
        <f>Electives!B42</f>
        <v>Good Knights</v>
      </c>
      <c r="J35" s="338"/>
      <c r="K35" s="338"/>
      <c r="L35" s="338"/>
      <c r="N35" s="343"/>
      <c r="O35" s="16">
        <f>Electives!B96</f>
        <v>8</v>
      </c>
      <c r="P35" s="144" t="str">
        <f>Electives!C96</f>
        <v>Find and check batteries in smoke detectors</v>
      </c>
      <c r="Q35" s="16" t="str">
        <f>IF(Electives!Q96&lt;&gt;"", Electives!Q96, " ")</f>
        <v xml:space="preserve"> </v>
      </c>
      <c r="S35" s="148">
        <f>'Shooting Sports'!B8</f>
        <v>3</v>
      </c>
      <c r="T35" s="148" t="str">
        <f>'Shooting Sports'!C8</f>
        <v>Demonstrate good shooting techniques</v>
      </c>
      <c r="U35" s="148"/>
      <c r="V35" s="148" t="str">
        <f>IF('Shooting Sports'!Q8&lt;&gt;"", 'Shooting Sports'!Q8, "")</f>
        <v/>
      </c>
    </row>
    <row r="36" spans="1:22" ht="12.75" customHeight="1">
      <c r="A36" s="89" t="s">
        <v>93</v>
      </c>
      <c r="B36" s="120"/>
      <c r="D36" s="344" t="str">
        <f>Achievements!B43</f>
        <v>Tigers in the Wild</v>
      </c>
      <c r="E36" s="344"/>
      <c r="F36" s="344"/>
      <c r="G36" s="344"/>
      <c r="I36" s="347" t="str">
        <f>Electives!E42</f>
        <v>(do 1-2 and two of 3-6)</v>
      </c>
      <c r="J36" s="16">
        <f>Electives!B43</f>
        <v>1</v>
      </c>
      <c r="K36" s="107" t="str">
        <f>Electives!C43</f>
        <v>Explain one point of the Scout Law</v>
      </c>
      <c r="L36" s="16" t="str">
        <f>IF(Electives!Q43&lt;&gt;"", Electives!Q43, " ")</f>
        <v xml:space="preserve"> </v>
      </c>
      <c r="N36" s="343"/>
      <c r="O36" s="16">
        <f>Electives!B97</f>
        <v>9</v>
      </c>
      <c r="P36" s="107" t="str">
        <f>Electives!C97</f>
        <v>Visit with an emergency responder</v>
      </c>
      <c r="Q36" s="16" t="str">
        <f>IF(Electives!Q97&lt;&gt;"", Electives!Q97, " ")</f>
        <v xml:space="preserve"> </v>
      </c>
      <c r="S36" s="148">
        <f>'Shooting Sports'!B9</f>
        <v>4</v>
      </c>
      <c r="T36" s="148" t="str">
        <f>'Shooting Sports'!C9</f>
        <v>Show how to put away and store gun</v>
      </c>
      <c r="U36" s="148"/>
      <c r="V36" s="148" t="str">
        <f>IF('Shooting Sports'!Q9&lt;&gt;"", 'Shooting Sports'!Q9, "")</f>
        <v/>
      </c>
    </row>
    <row r="37" spans="1:22" ht="12.75" customHeight="1">
      <c r="A37" s="89" t="s">
        <v>334</v>
      </c>
      <c r="B37" s="120"/>
      <c r="D37" s="343" t="str">
        <f>Achievements!E43</f>
        <v>(do 1-3 and one of 4-7)</v>
      </c>
      <c r="E37" s="16">
        <f>Achievements!B44</f>
        <v>1</v>
      </c>
      <c r="F37" s="142" t="str">
        <f>Achievements!C44</f>
        <v>Collect the CS Six Essentials for a hike</v>
      </c>
      <c r="G37" s="16" t="str">
        <f>IF(Achievements!Q44&lt;&gt;"", Achievements!Q44, " ")</f>
        <v xml:space="preserve"> </v>
      </c>
      <c r="I37" s="347"/>
      <c r="J37" s="16">
        <f>Electives!B44</f>
        <v>2</v>
      </c>
      <c r="K37" s="107" t="str">
        <f>Electives!C44</f>
        <v>Make a code of conduct for your den</v>
      </c>
      <c r="L37" s="16" t="str">
        <f>IF(Electives!Q44&lt;&gt;"", Electives!Q44, " ")</f>
        <v xml:space="preserve"> </v>
      </c>
      <c r="N37" s="344" t="str">
        <f>Electives!B99</f>
        <v>Tiger Tag</v>
      </c>
      <c r="O37" s="344"/>
      <c r="P37" s="344"/>
      <c r="Q37" s="344"/>
      <c r="S37" s="179"/>
      <c r="T37" s="178" t="str">
        <f>'Shooting Sports'!C11</f>
        <v>BB Gun: Level 2</v>
      </c>
      <c r="U37" s="179"/>
      <c r="V37" s="179" t="str">
        <f>IF('Shooting Sports'!Q11&lt;&gt;"", 'Shooting Sports'!Q11, "")</f>
        <v/>
      </c>
    </row>
    <row r="38" spans="1:22" ht="12.75" customHeight="1">
      <c r="A38" s="90" t="s">
        <v>94</v>
      </c>
      <c r="B38" s="121"/>
      <c r="D38" s="343"/>
      <c r="E38" s="16">
        <f>Achievements!B45</f>
        <v>2</v>
      </c>
      <c r="F38" s="105" t="str">
        <f>Achievements!C45</f>
        <v>Go for a hike and carry your own gear</v>
      </c>
      <c r="G38" s="16" t="str">
        <f>IF(Achievements!Q45&lt;&gt;"", Achievements!Q45, " ")</f>
        <v xml:space="preserve"> </v>
      </c>
      <c r="I38" s="347"/>
      <c r="J38" s="16">
        <f>Electives!B45</f>
        <v>3</v>
      </c>
      <c r="K38" s="107" t="str">
        <f>Electives!C45</f>
        <v>Create a den and a personal shield</v>
      </c>
      <c r="L38" s="16" t="str">
        <f>IF(Electives!Q45&lt;&gt;"", Electives!Q45, " ")</f>
        <v xml:space="preserve"> </v>
      </c>
      <c r="N38" s="332" t="str">
        <f>Electives!E99</f>
        <v>(do 1-2 and one of 3-4)</v>
      </c>
      <c r="O38" s="16">
        <f>Electives!B100</f>
        <v>1</v>
      </c>
      <c r="P38" s="107" t="str">
        <f>Electives!C100</f>
        <v>Tell den about active game</v>
      </c>
      <c r="Q38" s="16" t="str">
        <f>IF(Electives!Q100&lt;&gt;"", Electives!Q100, " ")</f>
        <v xml:space="preserve"> </v>
      </c>
      <c r="S38" s="148">
        <f>'Shooting Sports'!B12</f>
        <v>1</v>
      </c>
      <c r="T38" s="148" t="str">
        <f>'Shooting Sports'!C12</f>
        <v>Earn the Level 1 Emblem for BB Gun</v>
      </c>
      <c r="U38" s="148"/>
      <c r="V38" s="148" t="str">
        <f>IF('Shooting Sports'!Q12&lt;&gt;"", 'Shooting Sports'!Q12, "")</f>
        <v/>
      </c>
    </row>
    <row r="39" spans="1:22" ht="12.75" customHeight="1">
      <c r="A39" s="2"/>
      <c r="B39" s="15"/>
      <c r="D39" s="343"/>
      <c r="E39" s="16" t="str">
        <f>Achievements!B46</f>
        <v>3a</v>
      </c>
      <c r="F39" s="105" t="str">
        <f>Achievements!C46</f>
        <v>Talk about being clean in outdoors</v>
      </c>
      <c r="G39" s="16" t="str">
        <f>IF(Achievements!Q46&lt;&gt;"", Achievements!Q46, " ")</f>
        <v xml:space="preserve"> </v>
      </c>
      <c r="I39" s="347"/>
      <c r="J39" s="16">
        <f>Electives!B46</f>
        <v>4</v>
      </c>
      <c r="K39" s="110" t="str">
        <f>Electives!C46</f>
        <v>Build a castle out of recycled materials</v>
      </c>
      <c r="L39" s="16" t="str">
        <f>IF(Electives!Q46&lt;&gt;"", Electives!Q46, " ")</f>
        <v xml:space="preserve"> </v>
      </c>
      <c r="N39" s="333"/>
      <c r="O39" s="16">
        <f>Electives!B101</f>
        <v>2</v>
      </c>
      <c r="P39" s="108" t="str">
        <f>Electives!C101</f>
        <v>Play two games with den.  Discuss</v>
      </c>
      <c r="Q39" s="16" t="str">
        <f>IF(Electives!Q101&lt;&gt;"", Electives!Q101, " ")</f>
        <v xml:space="preserve"> </v>
      </c>
      <c r="S39" s="148" t="str">
        <f>'Shooting Sports'!B13</f>
        <v>S1</v>
      </c>
      <c r="T39" s="148" t="str">
        <f>'Shooting Sports'!C13</f>
        <v>Demonstrate one shooting position</v>
      </c>
      <c r="U39" s="148"/>
      <c r="V39" s="148" t="str">
        <f>IF('Shooting Sports'!Q13&lt;&gt;"", 'Shooting Sports'!Q13, "")</f>
        <v/>
      </c>
    </row>
    <row r="40" spans="1:22">
      <c r="D40" s="343"/>
      <c r="E40" s="16" t="str">
        <f>Achievements!B47</f>
        <v>3b</v>
      </c>
      <c r="F40" s="105" t="str">
        <f>Achievements!C47</f>
        <v>Discuss "trash your trash"</v>
      </c>
      <c r="G40" s="16" t="str">
        <f>IF(Achievements!Q47&lt;&gt;"", Achievements!Q47, " ")</f>
        <v xml:space="preserve"> </v>
      </c>
      <c r="I40" s="347"/>
      <c r="J40" s="16">
        <f>Electives!B47</f>
        <v>5</v>
      </c>
      <c r="K40" s="107" t="str">
        <f>Electives!C47</f>
        <v>Design a Tiger Knight obstacle course</v>
      </c>
      <c r="L40" s="16" t="str">
        <f>IF(Electives!Q47&lt;&gt;"", Electives!Q47, " ")</f>
        <v xml:space="preserve"> </v>
      </c>
      <c r="N40" s="333"/>
      <c r="O40" s="16">
        <f>Electives!B102</f>
        <v>3</v>
      </c>
      <c r="P40" s="107" t="str">
        <f>Electives!C102</f>
        <v>Play a relay game with your den</v>
      </c>
      <c r="Q40" s="16" t="str">
        <f>IF(Electives!Q102&lt;&gt;"", Electives!Q102, " ")</f>
        <v xml:space="preserve"> </v>
      </c>
      <c r="S40" s="148" t="str">
        <f>'Shooting Sports'!B14</f>
        <v>S2</v>
      </c>
      <c r="T40" s="148" t="str">
        <f>'Shooting Sports'!C14</f>
        <v>Fire 5 BBs in 2 volleys at the Tiger target</v>
      </c>
      <c r="U40" s="148"/>
      <c r="V40" s="148" t="str">
        <f>IF('Shooting Sports'!Q14&lt;&gt;"", 'Shooting Sports'!Q14, "")</f>
        <v/>
      </c>
    </row>
    <row r="41" spans="1:22">
      <c r="D41" s="343"/>
      <c r="E41" s="16" t="str">
        <f>Achievements!B48</f>
        <v>3c</v>
      </c>
      <c r="F41" s="142" t="str">
        <f>Achievements!C48</f>
        <v>Apply Outdoor Code and Leave no Trace</v>
      </c>
      <c r="G41" s="16" t="str">
        <f>IF(Achievements!Q48&lt;&gt;"", Achievements!Q48, " ")</f>
        <v xml:space="preserve"> </v>
      </c>
      <c r="I41" s="347"/>
      <c r="J41" s="16">
        <f>Electives!B48</f>
        <v>6</v>
      </c>
      <c r="K41" s="107" t="str">
        <f>Electives!C48</f>
        <v>Participate in a service project</v>
      </c>
      <c r="L41" s="16" t="str">
        <f>IF(Electives!Q48&lt;&gt;"", Electives!Q48, " ")</f>
        <v xml:space="preserve"> </v>
      </c>
      <c r="N41" s="334"/>
      <c r="O41" s="16">
        <f>Electives!B103</f>
        <v>4</v>
      </c>
      <c r="P41" s="108" t="str">
        <f>Electives!C103</f>
        <v>Choose an outdoor game with you den</v>
      </c>
      <c r="Q41" s="16" t="str">
        <f>IF(Electives!Q103&lt;&gt;"", Electives!Q103, " ")</f>
        <v xml:space="preserve"> </v>
      </c>
      <c r="S41" s="148" t="str">
        <f>'Shooting Sports'!B15</f>
        <v>S3</v>
      </c>
      <c r="T41" s="148" t="str">
        <f>'Shooting Sports'!C15</f>
        <v>Demonstrate/Explain range commands</v>
      </c>
      <c r="U41" s="148"/>
      <c r="V41" s="148" t="str">
        <f>IF('Shooting Sports'!Q15&lt;&gt;"", 'Shooting Sports'!Q15, "")</f>
        <v/>
      </c>
    </row>
    <row r="42" spans="1:22" ht="12.75" customHeight="1">
      <c r="D42" s="343"/>
      <c r="E42" s="16">
        <f>Achievements!B49</f>
        <v>4</v>
      </c>
      <c r="F42" s="105" t="str">
        <f>Achievements!C49</f>
        <v>Find plant/animal signs on a hike</v>
      </c>
      <c r="G42" s="16" t="str">
        <f>IF(Achievements!Q49&lt;&gt;"", Achievements!Q49, " ")</f>
        <v xml:space="preserve"> </v>
      </c>
      <c r="I42" s="338" t="str">
        <f>Electives!B50</f>
        <v>Rolling Tigers</v>
      </c>
      <c r="J42" s="338"/>
      <c r="K42" s="338"/>
      <c r="L42" s="338"/>
      <c r="N42" s="344" t="str">
        <f>Electives!B105</f>
        <v>Tiger Tales</v>
      </c>
      <c r="O42" s="344"/>
      <c r="P42" s="344"/>
      <c r="Q42" s="344"/>
      <c r="S42" s="179"/>
      <c r="T42" s="178" t="str">
        <f>'Shooting Sports'!C17</f>
        <v>Archery: Level 1</v>
      </c>
      <c r="U42" s="179"/>
      <c r="V42" s="179" t="str">
        <f>IF('Shooting Sports'!Q17&lt;&gt;"", 'Shooting Sports'!Q17, "")</f>
        <v/>
      </c>
    </row>
    <row r="43" spans="1:22" ht="12.75" customHeight="1">
      <c r="D43" s="343"/>
      <c r="E43" s="16">
        <f>Achievements!B50</f>
        <v>5</v>
      </c>
      <c r="F43" s="105" t="str">
        <f>Achievements!C50</f>
        <v>Participate in campfire</v>
      </c>
      <c r="G43" s="16" t="str">
        <f>IF(Achievements!Q50&lt;&gt;"", Achievements!Q50, " ")</f>
        <v xml:space="preserve"> </v>
      </c>
      <c r="I43" s="343" t="str">
        <f>Electives!E50</f>
        <v>(do 1-3 and two of 4-9)</v>
      </c>
      <c r="J43" s="16">
        <f>Electives!B51</f>
        <v>1</v>
      </c>
      <c r="K43" s="140" t="str">
        <f>Electives!C51</f>
        <v>Demonstrate proper safety gear</v>
      </c>
      <c r="L43" s="16" t="str">
        <f>IF(Electives!Q51&lt;&gt;"", Electives!Q51, " ")</f>
        <v xml:space="preserve"> </v>
      </c>
      <c r="N43" s="343" t="str">
        <f>Electives!E105</f>
        <v>(do four)</v>
      </c>
      <c r="O43" s="16">
        <f>Electives!B106</f>
        <v>1</v>
      </c>
      <c r="P43" s="107" t="str">
        <f>Electives!C106</f>
        <v>Create a tall tale with your den</v>
      </c>
      <c r="Q43" s="16" t="str">
        <f>IF(Electives!Q106&lt;&gt;"", Electives!Q106, " ")</f>
        <v xml:space="preserve"> </v>
      </c>
      <c r="S43" s="148">
        <f>'Shooting Sports'!B18</f>
        <v>1</v>
      </c>
      <c r="T43" s="148" t="str">
        <f>'Shooting Sports'!C18</f>
        <v>Follow archery range rules and whistles</v>
      </c>
      <c r="U43" s="148"/>
      <c r="V43" s="148" t="str">
        <f>IF('Shooting Sports'!Q18&lt;&gt;"", 'Shooting Sports'!Q18, "")</f>
        <v/>
      </c>
    </row>
    <row r="44" spans="1:22" ht="13.15" customHeight="1">
      <c r="A44" s="2"/>
      <c r="B44" s="15"/>
      <c r="D44" s="343"/>
      <c r="E44" s="16">
        <f>Achievements!B51</f>
        <v>6</v>
      </c>
      <c r="F44" s="105" t="str">
        <f>Achievements!C51</f>
        <v>Find two different trees and plants</v>
      </c>
      <c r="G44" s="16" t="str">
        <f>IF(Achievements!Q51&lt;&gt;"", Achievements!Q51, " ")</f>
        <v xml:space="preserve"> </v>
      </c>
      <c r="I44" s="343"/>
      <c r="J44" s="16">
        <f>Electives!B52</f>
        <v>2</v>
      </c>
      <c r="K44" s="140" t="str">
        <f>Electives!C52</f>
        <v>Learn and demonstrate bike safety</v>
      </c>
      <c r="L44" s="16" t="str">
        <f>IF(Electives!Q52&lt;&gt;"", Electives!Q52, " ")</f>
        <v xml:space="preserve"> </v>
      </c>
      <c r="N44" s="343"/>
      <c r="O44" s="16">
        <f>Electives!B107</f>
        <v>2</v>
      </c>
      <c r="P44" s="107" t="str">
        <f>Electives!C107</f>
        <v>Share your own tall tale</v>
      </c>
      <c r="Q44" s="16" t="str">
        <f>IF(Electives!Q107&lt;&gt;"", Electives!Q107, " ")</f>
        <v xml:space="preserve"> </v>
      </c>
      <c r="S44" s="148">
        <f>'Shooting Sports'!B19</f>
        <v>2</v>
      </c>
      <c r="T44" s="148" t="str">
        <f>'Shooting Sports'!C19</f>
        <v>Identify recurve and compound bow</v>
      </c>
      <c r="U44" s="148"/>
      <c r="V44" s="148" t="str">
        <f>IF('Shooting Sports'!Q19&lt;&gt;"", 'Shooting Sports'!Q19, "")</f>
        <v/>
      </c>
    </row>
    <row r="45" spans="1:22" ht="12.75" customHeight="1">
      <c r="A45" s="2"/>
      <c r="B45" s="15"/>
      <c r="D45" s="343"/>
      <c r="E45" s="16">
        <f>Achievements!B52</f>
        <v>7</v>
      </c>
      <c r="F45" s="105" t="str">
        <f>Achievements!C52</f>
        <v>Visit nature center/zoo/etc</v>
      </c>
      <c r="G45" s="16" t="str">
        <f>IF(Achievements!Q52&lt;&gt;"", Achievements!Q52, " ")</f>
        <v xml:space="preserve"> </v>
      </c>
      <c r="I45" s="343"/>
      <c r="J45" s="16">
        <f>Electives!B53</f>
        <v>3</v>
      </c>
      <c r="K45" s="140" t="str">
        <f>Electives!C53</f>
        <v>Demonstrate proper hand signals</v>
      </c>
      <c r="L45" s="16" t="str">
        <f>IF(Electives!Q53&lt;&gt;"", Electives!Q53, " ")</f>
        <v xml:space="preserve"> </v>
      </c>
      <c r="N45" s="343"/>
      <c r="O45" s="16">
        <f>Electives!B108</f>
        <v>3</v>
      </c>
      <c r="P45" s="107" t="str">
        <f>Electives!C108</f>
        <v>Read tall tale with adult partner</v>
      </c>
      <c r="Q45" s="16" t="str">
        <f>IF(Electives!Q108&lt;&gt;"", Electives!Q108, " ")</f>
        <v xml:space="preserve"> </v>
      </c>
      <c r="S45" s="148">
        <f>'Shooting Sports'!B20</f>
        <v>3</v>
      </c>
      <c r="T45" s="148" t="str">
        <f>'Shooting Sports'!C20</f>
        <v>Demonstrate arm/finger guards &amp; quiver</v>
      </c>
      <c r="U45" s="148"/>
      <c r="V45" s="148" t="str">
        <f>IF('Shooting Sports'!Q20&lt;&gt;"", 'Shooting Sports'!Q20, "")</f>
        <v/>
      </c>
    </row>
    <row r="46" spans="1:22">
      <c r="A46" s="2"/>
      <c r="B46" s="15"/>
      <c r="I46" s="343"/>
      <c r="J46" s="16">
        <f>Electives!B54</f>
        <v>4</v>
      </c>
      <c r="K46" s="140" t="str">
        <f>Electives!C54</f>
        <v>Do a safety check on your bicycle</v>
      </c>
      <c r="L46" s="16" t="str">
        <f>IF(Electives!Q54&lt;&gt;"", Electives!Q54, " ")</f>
        <v xml:space="preserve"> </v>
      </c>
      <c r="N46" s="343"/>
      <c r="O46" s="16">
        <f>Electives!B109</f>
        <v>4</v>
      </c>
      <c r="P46" s="110" t="str">
        <f>Electives!C109</f>
        <v>Share a piece of art from your tall tale</v>
      </c>
      <c r="Q46" s="16" t="str">
        <f>IF(Electives!Q109&lt;&gt;"", Electives!Q109, " ")</f>
        <v xml:space="preserve"> </v>
      </c>
      <c r="S46" s="148">
        <f>'Shooting Sports'!B21</f>
        <v>4</v>
      </c>
      <c r="T46" s="148" t="str">
        <f>'Shooting Sports'!C21</f>
        <v>Properly shoot a bow</v>
      </c>
      <c r="U46" s="148"/>
      <c r="V46" s="148" t="str">
        <f>IF('Shooting Sports'!Q21&lt;&gt;"", 'Shooting Sports'!Q21, "")</f>
        <v/>
      </c>
    </row>
    <row r="47" spans="1:22">
      <c r="A47" s="2"/>
      <c r="B47" s="15"/>
      <c r="I47" s="343"/>
      <c r="J47" s="16">
        <f>Electives!B55</f>
        <v>5</v>
      </c>
      <c r="K47" s="140" t="str">
        <f>Electives!C55</f>
        <v>Go on a bicycle hike</v>
      </c>
      <c r="L47" s="16" t="str">
        <f>IF(Electives!Q55&lt;&gt;"", Electives!Q55, " ")</f>
        <v xml:space="preserve"> </v>
      </c>
      <c r="N47" s="343"/>
      <c r="O47" s="16">
        <f>Electives!B110</f>
        <v>5</v>
      </c>
      <c r="P47" s="107" t="str">
        <f>Electives!C110</f>
        <v>Play a game from the past</v>
      </c>
      <c r="Q47" s="16" t="str">
        <f>IF(Electives!Q110&lt;&gt;"", Electives!Q110, " ")</f>
        <v xml:space="preserve"> </v>
      </c>
      <c r="S47" s="148">
        <f>'Shooting Sports'!B22</f>
        <v>5</v>
      </c>
      <c r="T47" s="148" t="str">
        <f>'Shooting Sports'!C22</f>
        <v>Safely retrieve arrows</v>
      </c>
      <c r="U47" s="148"/>
      <c r="V47" s="148" t="str">
        <f>IF('Shooting Sports'!Q22&lt;&gt;"", 'Shooting Sports'!Q22, "")</f>
        <v/>
      </c>
    </row>
    <row r="48" spans="1:22" ht="12.75" customHeight="1">
      <c r="I48" s="343"/>
      <c r="J48" s="16">
        <f>Electives!B56</f>
        <v>6</v>
      </c>
      <c r="K48" s="140" t="str">
        <f>Electives!C56</f>
        <v>Discuss two different kinds of bicycles</v>
      </c>
      <c r="L48" s="16" t="str">
        <f>IF(Electives!Q56&lt;&gt;"", Electives!Q56, " ")</f>
        <v xml:space="preserve"> </v>
      </c>
      <c r="N48" s="343"/>
      <c r="O48" s="16">
        <f>Electives!B111</f>
        <v>6</v>
      </c>
      <c r="P48" s="107" t="str">
        <f>Electives!C111</f>
        <v>Sing two folk songs</v>
      </c>
      <c r="Q48" s="16" t="str">
        <f>IF(Electives!Q111&lt;&gt;"", Electives!Q111, " ")</f>
        <v xml:space="preserve"> </v>
      </c>
      <c r="S48" s="179"/>
      <c r="T48" s="178" t="str">
        <f>'Shooting Sports'!C24</f>
        <v>Archery: Level 2</v>
      </c>
      <c r="U48" s="179"/>
      <c r="V48" s="179" t="str">
        <f>IF('Shooting Sports'!Q24&lt;&gt;"", 'Shooting Sports'!Q24, "")</f>
        <v/>
      </c>
    </row>
    <row r="49" spans="2:22" ht="12.75" customHeight="1">
      <c r="B49" s="139"/>
      <c r="I49" s="343"/>
      <c r="J49" s="16">
        <f>Electives!B57</f>
        <v>7</v>
      </c>
      <c r="K49" s="140" t="str">
        <f>Electives!C57</f>
        <v>Share about a famous cyclist</v>
      </c>
      <c r="L49" s="16" t="str">
        <f>IF(Electives!Q57&lt;&gt;"", Electives!Q57, " ")</f>
        <v xml:space="preserve"> </v>
      </c>
      <c r="N49" s="343"/>
      <c r="O49" s="16">
        <f>Electives!B112</f>
        <v>7</v>
      </c>
      <c r="P49" s="107" t="str">
        <f>Electives!C112</f>
        <v>Visit a historical museum or landmark</v>
      </c>
      <c r="Q49" s="16" t="str">
        <f>IF(Electives!Q112&lt;&gt;"", Electives!Q112, " ")</f>
        <v xml:space="preserve"> </v>
      </c>
      <c r="S49" s="148">
        <f>'Shooting Sports'!B25</f>
        <v>1</v>
      </c>
      <c r="T49" s="148" t="str">
        <f>'Shooting Sports'!C25</f>
        <v>Earn the Level 1 Emblem for Archery</v>
      </c>
      <c r="U49" s="148"/>
      <c r="V49" s="148" t="str">
        <f>IF('Shooting Sports'!Q25&lt;&gt;"", 'Shooting Sports'!Q25, "")</f>
        <v/>
      </c>
    </row>
    <row r="50" spans="2:22">
      <c r="B50" s="139"/>
      <c r="D50" s="139"/>
      <c r="E50" s="139"/>
      <c r="G50" s="139"/>
      <c r="I50" s="343"/>
      <c r="J50" s="16">
        <f>Electives!B58</f>
        <v>8</v>
      </c>
      <c r="K50" s="146" t="str">
        <f>Electives!C58</f>
        <v>Visit a police dept to learn about bike laws</v>
      </c>
      <c r="L50" s="16" t="str">
        <f>IF(Electives!Q58&lt;&gt;"", Electives!Q58, " ")</f>
        <v xml:space="preserve"> </v>
      </c>
      <c r="N50" s="344" t="str">
        <f>Electives!B114</f>
        <v>Tiger Theater</v>
      </c>
      <c r="O50" s="344"/>
      <c r="P50" s="344"/>
      <c r="Q50" s="344"/>
      <c r="S50" s="148" t="str">
        <f>'Shooting Sports'!B26</f>
        <v>S1</v>
      </c>
      <c r="T50" s="148" t="str">
        <f>'Shooting Sports'!C26</f>
        <v>Identify 3 arrow and 3 bow parts</v>
      </c>
      <c r="U50" s="148"/>
      <c r="V50" s="148" t="str">
        <f>IF('Shooting Sports'!Q26&lt;&gt;"", 'Shooting Sports'!Q26, "")</f>
        <v/>
      </c>
    </row>
    <row r="51" spans="2:22">
      <c r="B51" s="139"/>
      <c r="D51" s="139"/>
      <c r="E51" s="139"/>
      <c r="G51" s="139"/>
      <c r="I51" s="343"/>
      <c r="J51" s="16">
        <f>Electives!B59</f>
        <v>9</v>
      </c>
      <c r="K51" s="140" t="str">
        <f>Electives!C59</f>
        <v>Identify two jobs that use bicycles</v>
      </c>
      <c r="L51" s="16" t="str">
        <f>IF(Electives!Q59&lt;&gt;"", Electives!Q59, " ")</f>
        <v xml:space="preserve"> </v>
      </c>
      <c r="N51" s="343" t="str">
        <f>Electives!E114</f>
        <v>(do four)</v>
      </c>
      <c r="O51" s="16">
        <f>Electives!B115</f>
        <v>1</v>
      </c>
      <c r="P51" s="107" t="str">
        <f>Electives!C115</f>
        <v>Discuss types of theater</v>
      </c>
      <c r="Q51" s="16" t="str">
        <f>IF(Electives!Q115&lt;&gt;"", Electives!Q115, " ")</f>
        <v xml:space="preserve"> </v>
      </c>
      <c r="S51" s="148" t="str">
        <f>'Shooting Sports'!B27</f>
        <v>S2</v>
      </c>
      <c r="T51" s="148" t="str">
        <f>'Shooting Sports'!C27</f>
        <v>Loose 3 arrows in 2 volleys</v>
      </c>
      <c r="U51" s="148"/>
      <c r="V51" s="148" t="str">
        <f>IF('Shooting Sports'!Q27&lt;&gt;"", 'Shooting Sports'!Q27, "")</f>
        <v/>
      </c>
    </row>
    <row r="52" spans="2:22">
      <c r="B52" s="139"/>
      <c r="D52" s="139"/>
      <c r="E52" s="139"/>
      <c r="G52" s="139"/>
      <c r="N52" s="343"/>
      <c r="O52" s="16">
        <f>Electives!B116</f>
        <v>2</v>
      </c>
      <c r="P52" s="107" t="str">
        <f>Electives!C116</f>
        <v>Play a game of one-word charades</v>
      </c>
      <c r="Q52" s="16" t="str">
        <f>IF(Electives!Q116&lt;&gt;"", Electives!Q116, " ")</f>
        <v xml:space="preserve"> </v>
      </c>
      <c r="S52" s="148" t="str">
        <f>'Shooting Sports'!B28</f>
        <v>S3</v>
      </c>
      <c r="T52" s="148" t="str">
        <f>'Shooting Sports'!C28</f>
        <v>Demonstrate/Explain range commands</v>
      </c>
      <c r="U52" s="148"/>
      <c r="V52" s="148" t="str">
        <f>IF('Shooting Sports'!Q28&lt;&gt;"", 'Shooting Sports'!Q28, "")</f>
        <v/>
      </c>
    </row>
    <row r="53" spans="2:22" ht="12.75" customHeight="1">
      <c r="B53" s="139"/>
      <c r="D53" s="139"/>
      <c r="E53" s="139"/>
      <c r="G53" s="139"/>
      <c r="N53" s="343"/>
      <c r="O53" s="16">
        <f>Electives!B117</f>
        <v>3</v>
      </c>
      <c r="P53" s="107" t="str">
        <f>Electives!C117</f>
        <v>Make a puppet</v>
      </c>
      <c r="Q53" s="16" t="str">
        <f>IF(Electives!Q117&lt;&gt;"", Electives!Q117, " ")</f>
        <v xml:space="preserve"> </v>
      </c>
      <c r="S53" s="179"/>
      <c r="T53" s="178" t="str">
        <f>'Shooting Sports'!C30</f>
        <v>Slingshot: Level 1</v>
      </c>
      <c r="U53" s="179"/>
      <c r="V53" s="179" t="str">
        <f>IF('Shooting Sports'!Q30&lt;&gt;"", 'Shooting Sports'!Q30, "")</f>
        <v/>
      </c>
    </row>
    <row r="54" spans="2:22" ht="13.15" customHeight="1">
      <c r="B54" s="139"/>
      <c r="D54" s="139"/>
      <c r="E54" s="139"/>
      <c r="G54" s="139"/>
      <c r="N54" s="343"/>
      <c r="O54" s="16">
        <f>Electives!B118</f>
        <v>4</v>
      </c>
      <c r="P54" s="107" t="str">
        <f>Electives!C118</f>
        <v>Perform a simple reader's theater</v>
      </c>
      <c r="Q54" s="16" t="str">
        <f>IF(Electives!Q118&lt;&gt;"", Electives!Q118, " ")</f>
        <v xml:space="preserve"> </v>
      </c>
      <c r="S54" s="148">
        <f>'Shooting Sports'!B31</f>
        <v>1</v>
      </c>
      <c r="T54" s="148" t="str">
        <f>'Shooting Sports'!C31</f>
        <v>Demonstrate good shooting techniques</v>
      </c>
      <c r="U54" s="148"/>
      <c r="V54" s="148" t="str">
        <f>IF('Shooting Sports'!Q31&lt;&gt;"", 'Shooting Sports'!Q31, "")</f>
        <v/>
      </c>
    </row>
    <row r="55" spans="2:22">
      <c r="B55" s="139"/>
      <c r="D55" s="139"/>
      <c r="E55" s="139"/>
      <c r="G55" s="139"/>
      <c r="N55" s="343"/>
      <c r="O55" s="16">
        <f>Electives!B119</f>
        <v>5</v>
      </c>
      <c r="P55" s="107" t="str">
        <f>Electives!C119</f>
        <v>Watch a play or attend a story time</v>
      </c>
      <c r="Q55" s="16" t="str">
        <f>IF(Electives!Q119&lt;&gt;"", Electives!Q119, " ")</f>
        <v xml:space="preserve"> </v>
      </c>
      <c r="S55" s="148">
        <f>'Shooting Sports'!B32</f>
        <v>2</v>
      </c>
      <c r="T55" s="148" t="str">
        <f>'Shooting Sports'!C32</f>
        <v>Explain parts of slingshot</v>
      </c>
      <c r="U55" s="148"/>
      <c r="V55" s="148" t="str">
        <f>IF('Shooting Sports'!Q32&lt;&gt;"", 'Shooting Sports'!Q32, "")</f>
        <v/>
      </c>
    </row>
    <row r="56" spans="2:22">
      <c r="B56" s="139"/>
      <c r="D56" s="139"/>
      <c r="E56" s="139"/>
      <c r="G56" s="139"/>
      <c r="S56" s="148">
        <f>'Shooting Sports'!B33</f>
        <v>3</v>
      </c>
      <c r="T56" s="148" t="str">
        <f>'Shooting Sports'!C33</f>
        <v>Explain types of ammo</v>
      </c>
      <c r="U56" s="148"/>
      <c r="V56" s="148" t="str">
        <f>IF('Shooting Sports'!Q33&lt;&gt;"", 'Shooting Sports'!Q33, "")</f>
        <v/>
      </c>
    </row>
    <row r="57" spans="2:22" ht="12.75" customHeight="1">
      <c r="B57" s="139"/>
      <c r="D57" s="139"/>
      <c r="E57" s="139"/>
      <c r="G57" s="139"/>
      <c r="S57" s="148">
        <f>'Shooting Sports'!B34</f>
        <v>4</v>
      </c>
      <c r="T57" s="148" t="str">
        <f>'Shooting Sports'!C34</f>
        <v>Explain types of targets</v>
      </c>
      <c r="U57" s="148"/>
      <c r="V57" s="148" t="str">
        <f>IF('Shooting Sports'!Q34&lt;&gt;"", 'Shooting Sports'!Q34, "")</f>
        <v/>
      </c>
    </row>
    <row r="58" spans="2:22" ht="12.75" customHeight="1">
      <c r="B58" s="139"/>
      <c r="D58" s="139"/>
      <c r="E58" s="139"/>
      <c r="G58" s="139"/>
      <c r="S58" s="179"/>
      <c r="T58" s="178" t="str">
        <f>'Shooting Sports'!C36</f>
        <v>Slingshot: Level 2</v>
      </c>
      <c r="U58" s="179"/>
      <c r="V58" s="179" t="str">
        <f>IF('Shooting Sports'!Q36&lt;&gt;"", 'Shooting Sports'!Q36, "")</f>
        <v/>
      </c>
    </row>
    <row r="59" spans="2:22">
      <c r="D59" s="139"/>
      <c r="E59" s="139"/>
      <c r="G59" s="139"/>
      <c r="S59" s="148">
        <f>'Shooting Sports'!B37</f>
        <v>1</v>
      </c>
      <c r="T59" s="148" t="str">
        <f>'Shooting Sports'!C37</f>
        <v>Earn the Level 1 Emblem for Slingshot</v>
      </c>
      <c r="U59" s="148"/>
      <c r="V59" s="148" t="str">
        <f>IF('Shooting Sports'!Q37&lt;&gt;"", 'Shooting Sports'!Q37, "")</f>
        <v/>
      </c>
    </row>
    <row r="60" spans="2:22">
      <c r="S60" s="148" t="str">
        <f>'Shooting Sports'!B38</f>
        <v>S1</v>
      </c>
      <c r="T60" s="148" t="str">
        <f>'Shooting Sports'!C38</f>
        <v>Fire 3 shots in 2 volleys at a target</v>
      </c>
      <c r="U60" s="148"/>
      <c r="V60" s="148" t="str">
        <f>IF('Shooting Sports'!Q38&lt;&gt;"", 'Shooting Sports'!Q38, "")</f>
        <v/>
      </c>
    </row>
    <row r="61" spans="2:22">
      <c r="S61" s="148" t="str">
        <f>'Shooting Sports'!B39</f>
        <v>S2</v>
      </c>
      <c r="T61" s="148" t="str">
        <f>'Shooting Sports'!C39</f>
        <v>Demonstrate/Explain range commands</v>
      </c>
      <c r="U61" s="148"/>
      <c r="V61" s="148" t="str">
        <f>IF('Shooting Sports'!Q39&lt;&gt;"", 'Shooting Sports'!Q39, "")</f>
        <v/>
      </c>
    </row>
    <row r="62" spans="2:22">
      <c r="S62" s="148" t="str">
        <f>'Shooting Sports'!B40</f>
        <v>S3</v>
      </c>
      <c r="T62" s="148" t="str">
        <f>'Shooting Sports'!C40</f>
        <v>Shoot with your off hand</v>
      </c>
      <c r="U62" s="148"/>
      <c r="V62" s="148" t="str">
        <f>IF('Shooting Sports'!Q40&lt;&gt;"", 'Shooting Sports'!Q40, "")</f>
        <v/>
      </c>
    </row>
    <row r="63" spans="2:22" ht="12.75" customHeight="1">
      <c r="B63" s="139"/>
    </row>
    <row r="64" spans="2:22" ht="12.75" customHeight="1">
      <c r="B64" s="139"/>
      <c r="D64" s="139"/>
      <c r="E64" s="139"/>
      <c r="G64" s="139"/>
    </row>
    <row r="65" spans="2:17">
      <c r="D65" s="139"/>
      <c r="E65" s="139"/>
      <c r="G65" s="139"/>
    </row>
    <row r="69" spans="2:17">
      <c r="J69" s="139"/>
      <c r="L69" s="139"/>
      <c r="O69" s="139"/>
      <c r="Q69" s="139"/>
    </row>
    <row r="70" spans="2:17" ht="12.75" customHeight="1">
      <c r="B70" s="139"/>
      <c r="J70" s="139"/>
      <c r="L70" s="139"/>
      <c r="O70" s="139"/>
      <c r="Q70" s="139"/>
    </row>
    <row r="71" spans="2:17" ht="12.75" customHeight="1">
      <c r="B71" s="139"/>
      <c r="D71" s="139"/>
      <c r="E71" s="139"/>
      <c r="G71" s="139"/>
      <c r="J71" s="139"/>
      <c r="L71" s="139"/>
      <c r="O71" s="139"/>
      <c r="Q71" s="139"/>
    </row>
    <row r="72" spans="2:17" ht="12.75" customHeight="1">
      <c r="B72" s="139"/>
      <c r="D72" s="139"/>
      <c r="E72" s="139"/>
      <c r="G72" s="139"/>
    </row>
    <row r="73" spans="2:17">
      <c r="D73" s="139"/>
      <c r="E73" s="139"/>
      <c r="G73" s="139"/>
    </row>
    <row r="76" spans="2:17">
      <c r="J76" s="139"/>
      <c r="L76" s="139"/>
      <c r="O76" s="139"/>
      <c r="Q76" s="139"/>
    </row>
    <row r="77" spans="2:17" ht="13.15" customHeight="1">
      <c r="B77" s="139"/>
    </row>
    <row r="78" spans="2:17">
      <c r="D78" s="139"/>
      <c r="E78" s="139"/>
      <c r="G78" s="139"/>
    </row>
    <row r="80" spans="2:17">
      <c r="J80" s="139"/>
      <c r="L80" s="139"/>
      <c r="O80" s="139"/>
      <c r="Q80" s="139"/>
    </row>
    <row r="81" spans="2:17" ht="12.75" customHeight="1">
      <c r="B81" s="139"/>
      <c r="J81" s="139"/>
      <c r="L81" s="139"/>
      <c r="O81" s="139"/>
      <c r="Q81" s="139"/>
    </row>
    <row r="82" spans="2:17" ht="12.75" customHeight="1">
      <c r="B82" s="139"/>
      <c r="D82" s="139"/>
      <c r="E82" s="139"/>
    </row>
    <row r="83" spans="2:17">
      <c r="D83" s="139"/>
      <c r="E83" s="139"/>
    </row>
    <row r="84" spans="2:17">
      <c r="J84" s="139"/>
      <c r="L84" s="139"/>
      <c r="O84" s="139"/>
      <c r="Q84" s="139"/>
    </row>
    <row r="85" spans="2:17">
      <c r="B85" s="139"/>
      <c r="J85" s="139"/>
      <c r="L85" s="139"/>
      <c r="O85" s="139"/>
      <c r="Q85" s="139"/>
    </row>
    <row r="86" spans="2:17">
      <c r="B86" s="139"/>
      <c r="D86" s="139"/>
      <c r="E86" s="139"/>
      <c r="G86" s="141" t="str">
        <f>IF(Achievements!Q91&lt;&gt;"", Achievements!Q91, " ")</f>
        <v xml:space="preserve"> </v>
      </c>
      <c r="J86" s="139"/>
      <c r="L86" s="139"/>
      <c r="O86" s="139"/>
      <c r="Q86" s="139"/>
    </row>
    <row r="87" spans="2:17" ht="13.15" customHeight="1">
      <c r="B87" s="139"/>
      <c r="D87" s="139"/>
      <c r="E87" s="139"/>
      <c r="G87" s="141" t="str">
        <f>IF(Achievements!Q92&lt;&gt;"", Achievements!Q92, " ")</f>
        <v xml:space="preserve"> </v>
      </c>
      <c r="J87" s="139"/>
      <c r="L87" s="139"/>
      <c r="O87" s="139"/>
      <c r="Q87" s="139"/>
    </row>
    <row r="88" spans="2:17" ht="12.75" customHeight="1">
      <c r="B88" s="139"/>
      <c r="D88" s="139"/>
      <c r="E88" s="139"/>
      <c r="J88" s="139"/>
      <c r="L88" s="139"/>
      <c r="O88" s="139"/>
      <c r="Q88" s="139"/>
    </row>
    <row r="89" spans="2:17" ht="12.75" customHeight="1">
      <c r="B89" s="139"/>
      <c r="D89" s="139"/>
      <c r="E89" s="139"/>
    </row>
    <row r="90" spans="2:17">
      <c r="D90" s="139"/>
      <c r="E90" s="139"/>
    </row>
    <row r="93" spans="2:17">
      <c r="J93" s="139"/>
      <c r="L93" s="139"/>
      <c r="O93" s="139"/>
      <c r="Q93" s="139"/>
    </row>
    <row r="94" spans="2:17" ht="13.15" customHeight="1">
      <c r="B94" s="139"/>
    </row>
    <row r="95" spans="2:17">
      <c r="D95" s="139"/>
      <c r="E95" s="139"/>
    </row>
    <row r="101" spans="2:17">
      <c r="J101" s="139"/>
      <c r="L101" s="139"/>
      <c r="O101" s="139"/>
      <c r="Q101" s="139"/>
    </row>
    <row r="102" spans="2:17" ht="13.15" customHeight="1">
      <c r="B102" s="139"/>
    </row>
    <row r="103" spans="2:17">
      <c r="D103" s="139"/>
      <c r="E103" s="139"/>
      <c r="G103" s="139"/>
    </row>
    <row r="106" spans="2:17">
      <c r="J106" s="139"/>
      <c r="K106" s="106"/>
      <c r="L106" s="139"/>
      <c r="O106" s="139"/>
      <c r="Q106" s="139"/>
    </row>
    <row r="107" spans="2:17">
      <c r="B107" s="139"/>
      <c r="J107" s="139"/>
      <c r="K107" s="106"/>
      <c r="L107" s="139"/>
      <c r="O107" s="139"/>
      <c r="Q107" s="139"/>
    </row>
    <row r="108" spans="2:17">
      <c r="B108" s="139"/>
      <c r="D108" s="139"/>
      <c r="E108" s="139"/>
      <c r="G108" s="139"/>
      <c r="J108" s="139"/>
      <c r="K108" s="106"/>
      <c r="L108" s="139"/>
      <c r="O108" s="139"/>
      <c r="Q108" s="139"/>
    </row>
    <row r="109" spans="2:17">
      <c r="B109" s="139"/>
      <c r="D109" s="139"/>
      <c r="E109" s="139"/>
      <c r="G109" s="139"/>
      <c r="J109" s="139"/>
      <c r="K109" s="106"/>
      <c r="L109" s="139"/>
      <c r="O109" s="139"/>
      <c r="Q109" s="139"/>
    </row>
    <row r="110" spans="2:17">
      <c r="B110" s="139"/>
      <c r="D110" s="139"/>
      <c r="E110" s="139"/>
      <c r="G110" s="139"/>
      <c r="J110" s="139"/>
      <c r="K110" s="106"/>
      <c r="L110" s="139"/>
      <c r="O110" s="139"/>
      <c r="Q110" s="139"/>
    </row>
    <row r="111" spans="2:17">
      <c r="B111" s="139"/>
      <c r="D111" s="139"/>
      <c r="E111" s="139"/>
      <c r="G111" s="139"/>
      <c r="J111" s="139"/>
      <c r="K111" s="106"/>
      <c r="L111" s="139"/>
      <c r="O111" s="139"/>
      <c r="Q111" s="139"/>
    </row>
    <row r="112" spans="2:17">
      <c r="B112" s="139"/>
      <c r="D112" s="139"/>
      <c r="E112" s="139"/>
      <c r="G112" s="139"/>
      <c r="J112" s="139"/>
      <c r="K112" s="106"/>
      <c r="L112" s="139"/>
      <c r="O112" s="139"/>
      <c r="Q112" s="139"/>
    </row>
    <row r="113" spans="2:17">
      <c r="B113" s="139"/>
      <c r="D113" s="139"/>
      <c r="E113" s="139"/>
      <c r="G113" s="139"/>
      <c r="J113" s="139"/>
      <c r="K113" s="106"/>
      <c r="L113" s="139"/>
      <c r="O113" s="139"/>
      <c r="Q113" s="139"/>
    </row>
    <row r="114" spans="2:17">
      <c r="B114" s="139"/>
      <c r="D114" s="139"/>
      <c r="E114" s="139"/>
      <c r="G114" s="139"/>
      <c r="J114" s="139"/>
      <c r="K114" s="106"/>
      <c r="L114" s="139"/>
      <c r="O114" s="139"/>
      <c r="Q114" s="139"/>
    </row>
    <row r="115" spans="2:17">
      <c r="B115" s="139"/>
      <c r="D115" s="139"/>
      <c r="E115" s="139"/>
      <c r="G115" s="139"/>
      <c r="J115" s="139"/>
      <c r="K115" s="106"/>
      <c r="L115" s="139"/>
      <c r="O115" s="139"/>
      <c r="Q115" s="139"/>
    </row>
    <row r="116" spans="2:17">
      <c r="B116" s="139"/>
      <c r="D116" s="139"/>
      <c r="E116" s="139"/>
      <c r="G116" s="139"/>
      <c r="J116" s="139"/>
      <c r="K116" s="106"/>
      <c r="L116" s="139"/>
      <c r="O116" s="139"/>
      <c r="Q116" s="139"/>
    </row>
    <row r="117" spans="2:17">
      <c r="B117" s="139"/>
      <c r="D117" s="139"/>
      <c r="E117" s="139"/>
      <c r="G117" s="139"/>
      <c r="J117" s="139"/>
      <c r="K117" s="106"/>
      <c r="L117" s="139"/>
      <c r="O117" s="139"/>
      <c r="Q117" s="139"/>
    </row>
    <row r="118" spans="2:17">
      <c r="B118" s="139"/>
      <c r="D118" s="139"/>
      <c r="E118" s="139"/>
      <c r="G118" s="139"/>
      <c r="J118" s="139"/>
      <c r="K118" s="106"/>
      <c r="L118" s="139"/>
      <c r="O118" s="139"/>
      <c r="Q118" s="139"/>
    </row>
    <row r="119" spans="2:17">
      <c r="B119" s="139"/>
      <c r="D119" s="139"/>
      <c r="E119" s="139"/>
      <c r="G119" s="139"/>
      <c r="J119" s="139"/>
      <c r="K119" s="106"/>
      <c r="L119" s="139"/>
      <c r="O119" s="139"/>
      <c r="Q119" s="139"/>
    </row>
    <row r="120" spans="2:17">
      <c r="B120" s="139"/>
      <c r="D120" s="139"/>
      <c r="E120" s="139"/>
      <c r="G120" s="139"/>
      <c r="J120" s="139"/>
      <c r="K120" s="106"/>
      <c r="L120" s="139"/>
      <c r="O120" s="139"/>
      <c r="Q120" s="139"/>
    </row>
    <row r="121" spans="2:17">
      <c r="B121" s="139"/>
      <c r="D121" s="139"/>
      <c r="E121" s="139"/>
      <c r="G121" s="139"/>
      <c r="J121" s="139"/>
      <c r="K121" s="106"/>
      <c r="L121" s="139"/>
      <c r="O121" s="139"/>
      <c r="Q121" s="139"/>
    </row>
    <row r="122" spans="2:17">
      <c r="B122" s="139"/>
      <c r="D122" s="139"/>
      <c r="E122" s="139"/>
      <c r="G122" s="139"/>
      <c r="J122" s="139"/>
      <c r="K122" s="106"/>
      <c r="L122" s="139"/>
      <c r="O122" s="139"/>
      <c r="Q122" s="139"/>
    </row>
    <row r="123" spans="2:17">
      <c r="B123" s="139"/>
      <c r="D123" s="139"/>
      <c r="E123" s="139"/>
      <c r="G123" s="139"/>
      <c r="J123" s="139"/>
      <c r="K123" s="106"/>
      <c r="L123" s="139"/>
      <c r="O123" s="139"/>
      <c r="Q123" s="139"/>
    </row>
    <row r="124" spans="2:17">
      <c r="B124" s="139"/>
      <c r="D124" s="139"/>
      <c r="E124" s="139"/>
      <c r="G124" s="139"/>
      <c r="J124" s="139"/>
      <c r="K124" s="106"/>
      <c r="L124" s="139"/>
      <c r="O124" s="139"/>
      <c r="Q124" s="139"/>
    </row>
    <row r="125" spans="2:17">
      <c r="B125" s="139"/>
      <c r="D125" s="139"/>
      <c r="E125" s="139"/>
      <c r="G125" s="139"/>
      <c r="J125" s="139"/>
      <c r="K125" s="106"/>
      <c r="L125" s="139"/>
      <c r="O125" s="139"/>
      <c r="Q125" s="139"/>
    </row>
    <row r="126" spans="2:17">
      <c r="B126" s="139"/>
      <c r="D126" s="139"/>
      <c r="E126" s="139"/>
      <c r="G126" s="139"/>
      <c r="J126" s="139"/>
      <c r="K126" s="106"/>
      <c r="L126" s="139"/>
      <c r="O126" s="139"/>
      <c r="Q126" s="139"/>
    </row>
    <row r="127" spans="2:17">
      <c r="B127" s="139"/>
      <c r="D127" s="139"/>
      <c r="E127" s="139"/>
      <c r="G127" s="139"/>
      <c r="J127" s="139"/>
      <c r="K127" s="106"/>
      <c r="L127" s="139"/>
      <c r="O127" s="139"/>
      <c r="Q127" s="139"/>
    </row>
    <row r="128" spans="2:17">
      <c r="B128" s="139"/>
      <c r="D128" s="139"/>
      <c r="E128" s="139"/>
      <c r="G128" s="139"/>
      <c r="J128" s="139"/>
      <c r="K128" s="106"/>
      <c r="L128" s="139"/>
      <c r="O128" s="139"/>
      <c r="Q128" s="139"/>
    </row>
    <row r="129" spans="2:17">
      <c r="B129" s="139"/>
      <c r="D129" s="139"/>
      <c r="E129" s="139"/>
      <c r="G129" s="139"/>
      <c r="J129" s="139"/>
      <c r="K129" s="106"/>
      <c r="L129" s="139"/>
      <c r="O129" s="139"/>
      <c r="Q129" s="139"/>
    </row>
    <row r="130" spans="2:17">
      <c r="B130" s="139"/>
      <c r="D130" s="139"/>
      <c r="E130" s="139"/>
      <c r="G130" s="139"/>
      <c r="J130" s="139"/>
      <c r="K130" s="106"/>
      <c r="L130" s="139"/>
      <c r="O130" s="139"/>
      <c r="Q130" s="139"/>
    </row>
    <row r="131" spans="2:17">
      <c r="B131" s="139"/>
      <c r="D131" s="139"/>
      <c r="E131" s="139"/>
      <c r="G131" s="139"/>
      <c r="J131" s="139"/>
      <c r="K131" s="106"/>
      <c r="L131" s="139"/>
      <c r="O131" s="139"/>
      <c r="Q131" s="139"/>
    </row>
    <row r="132" spans="2:17">
      <c r="B132" s="139"/>
      <c r="D132" s="139"/>
      <c r="E132" s="139"/>
      <c r="G132" s="139"/>
      <c r="J132" s="139"/>
      <c r="K132" s="106"/>
      <c r="L132" s="139"/>
      <c r="O132" s="139"/>
      <c r="Q132" s="139"/>
    </row>
    <row r="133" spans="2:17">
      <c r="B133" s="139"/>
      <c r="D133" s="139"/>
      <c r="E133" s="139"/>
      <c r="G133" s="139"/>
      <c r="J133" s="139"/>
      <c r="K133" s="106"/>
      <c r="L133" s="139"/>
      <c r="O133" s="139"/>
      <c r="Q133" s="139"/>
    </row>
    <row r="134" spans="2:17">
      <c r="B134" s="139"/>
      <c r="D134" s="139"/>
      <c r="E134" s="139"/>
      <c r="G134" s="139"/>
      <c r="J134" s="139"/>
      <c r="K134" s="106"/>
      <c r="L134" s="139"/>
      <c r="O134" s="139"/>
      <c r="Q134" s="139"/>
    </row>
    <row r="135" spans="2:17">
      <c r="B135" s="139"/>
      <c r="D135" s="139"/>
      <c r="E135" s="139"/>
      <c r="G135" s="139"/>
      <c r="J135" s="139"/>
      <c r="K135" s="106"/>
      <c r="L135" s="139"/>
      <c r="O135" s="139"/>
      <c r="Q135" s="139"/>
    </row>
    <row r="136" spans="2:17">
      <c r="B136" s="139"/>
      <c r="D136" s="139"/>
      <c r="E136" s="139"/>
      <c r="G136" s="139"/>
      <c r="J136" s="139"/>
      <c r="K136" s="106"/>
      <c r="L136" s="139"/>
      <c r="O136" s="139"/>
      <c r="Q136" s="139"/>
    </row>
    <row r="137" spans="2:17">
      <c r="B137" s="139"/>
      <c r="D137" s="139"/>
      <c r="E137" s="139"/>
      <c r="G137" s="139"/>
      <c r="J137" s="139"/>
      <c r="K137" s="106"/>
      <c r="L137" s="139"/>
      <c r="O137" s="139"/>
      <c r="Q137" s="139"/>
    </row>
    <row r="138" spans="2:17">
      <c r="B138" s="139"/>
      <c r="D138" s="139"/>
      <c r="E138" s="139"/>
      <c r="G138" s="139"/>
      <c r="J138" s="139"/>
      <c r="K138" s="106"/>
      <c r="L138" s="139"/>
      <c r="O138" s="139"/>
      <c r="Q138" s="139"/>
    </row>
    <row r="139" spans="2:17">
      <c r="B139" s="139"/>
      <c r="D139" s="139"/>
      <c r="E139" s="139"/>
      <c r="G139" s="139"/>
      <c r="J139" s="139"/>
      <c r="K139" s="106"/>
      <c r="L139" s="139"/>
      <c r="O139" s="139"/>
      <c r="Q139" s="139"/>
    </row>
    <row r="140" spans="2:17">
      <c r="B140" s="139"/>
      <c r="D140" s="139"/>
      <c r="E140" s="139"/>
      <c r="G140" s="139"/>
      <c r="J140" s="139"/>
      <c r="K140" s="106"/>
      <c r="L140" s="139"/>
      <c r="O140" s="139"/>
      <c r="Q140" s="139"/>
    </row>
    <row r="141" spans="2:17">
      <c r="B141" s="139"/>
      <c r="D141" s="139"/>
      <c r="E141" s="139"/>
      <c r="G141" s="139"/>
      <c r="J141" s="139"/>
      <c r="K141" s="106"/>
      <c r="L141" s="139"/>
      <c r="O141" s="139"/>
      <c r="Q141" s="139"/>
    </row>
    <row r="142" spans="2:17">
      <c r="B142" s="139"/>
      <c r="D142" s="139"/>
      <c r="E142" s="139"/>
      <c r="G142" s="139"/>
      <c r="J142" s="139"/>
      <c r="K142" s="106"/>
      <c r="L142" s="139"/>
      <c r="O142" s="139"/>
      <c r="Q142" s="139"/>
    </row>
    <row r="143" spans="2:17">
      <c r="B143" s="139"/>
      <c r="D143" s="139"/>
      <c r="E143" s="139"/>
      <c r="G143" s="139"/>
      <c r="J143" s="139"/>
      <c r="K143" s="106"/>
      <c r="L143" s="139"/>
      <c r="O143" s="139"/>
      <c r="Q143" s="139"/>
    </row>
    <row r="144" spans="2:17">
      <c r="B144" s="139"/>
      <c r="D144" s="139"/>
      <c r="E144" s="139"/>
      <c r="G144" s="139"/>
      <c r="J144" s="139"/>
      <c r="K144" s="106"/>
      <c r="L144" s="139"/>
      <c r="O144" s="139"/>
      <c r="Q144" s="139"/>
    </row>
    <row r="145" spans="2:17">
      <c r="B145" s="139"/>
      <c r="D145" s="139"/>
      <c r="E145" s="139"/>
      <c r="G145" s="139"/>
      <c r="J145" s="139"/>
      <c r="K145" s="106"/>
      <c r="L145" s="139"/>
      <c r="O145" s="139"/>
      <c r="Q145" s="139"/>
    </row>
    <row r="146" spans="2:17">
      <c r="B146" s="139"/>
      <c r="D146" s="139"/>
      <c r="E146" s="139"/>
      <c r="G146" s="139"/>
      <c r="J146" s="139"/>
      <c r="K146" s="106"/>
      <c r="L146" s="139"/>
      <c r="O146" s="139"/>
      <c r="Q146" s="139"/>
    </row>
    <row r="147" spans="2:17">
      <c r="B147" s="139"/>
      <c r="D147" s="139"/>
      <c r="E147" s="139"/>
      <c r="G147" s="139"/>
      <c r="J147" s="139"/>
      <c r="K147" s="106"/>
      <c r="L147" s="139"/>
      <c r="O147" s="139"/>
      <c r="Q147" s="139"/>
    </row>
    <row r="148" spans="2:17">
      <c r="B148" s="139"/>
      <c r="D148" s="139"/>
      <c r="E148" s="139"/>
      <c r="G148" s="139"/>
      <c r="J148" s="139"/>
      <c r="K148" s="106"/>
      <c r="L148" s="139"/>
      <c r="O148" s="139"/>
      <c r="Q148" s="139"/>
    </row>
    <row r="149" spans="2:17">
      <c r="B149" s="139"/>
      <c r="D149" s="139"/>
      <c r="E149" s="139"/>
      <c r="G149" s="139"/>
      <c r="J149" s="139"/>
      <c r="K149" s="106"/>
      <c r="L149" s="139"/>
      <c r="O149" s="139"/>
      <c r="Q149" s="139"/>
    </row>
    <row r="150" spans="2:17">
      <c r="B150" s="139"/>
      <c r="D150" s="139"/>
      <c r="E150" s="139"/>
      <c r="G150" s="139"/>
      <c r="J150" s="139"/>
      <c r="K150" s="106"/>
      <c r="L150" s="139"/>
      <c r="O150" s="139"/>
      <c r="Q150" s="139"/>
    </row>
    <row r="151" spans="2:17">
      <c r="B151" s="139"/>
      <c r="D151" s="139"/>
      <c r="E151" s="139"/>
      <c r="G151" s="139"/>
      <c r="J151" s="139"/>
      <c r="K151" s="106"/>
      <c r="L151" s="139"/>
      <c r="O151" s="139"/>
      <c r="Q151" s="139"/>
    </row>
    <row r="152" spans="2:17">
      <c r="B152" s="139"/>
      <c r="D152" s="139"/>
      <c r="E152" s="139"/>
      <c r="G152" s="139"/>
      <c r="J152" s="139"/>
      <c r="K152" s="106"/>
      <c r="L152" s="139"/>
      <c r="O152" s="139"/>
      <c r="Q152" s="139"/>
    </row>
    <row r="153" spans="2:17">
      <c r="B153" s="139"/>
      <c r="D153" s="139"/>
      <c r="E153" s="139"/>
      <c r="G153" s="139"/>
      <c r="J153" s="139"/>
      <c r="K153" s="106"/>
      <c r="L153" s="139"/>
      <c r="O153" s="139"/>
      <c r="Q153" s="139"/>
    </row>
    <row r="154" spans="2:17">
      <c r="B154" s="139"/>
      <c r="D154" s="139"/>
      <c r="E154" s="139"/>
      <c r="G154" s="139"/>
      <c r="J154" s="139"/>
      <c r="K154" s="106"/>
      <c r="L154" s="139"/>
      <c r="O154" s="139"/>
      <c r="Q154" s="139"/>
    </row>
    <row r="155" spans="2:17">
      <c r="B155" s="139"/>
      <c r="D155" s="139"/>
      <c r="E155" s="139"/>
      <c r="G155" s="139"/>
      <c r="J155" s="139"/>
      <c r="K155" s="106"/>
      <c r="L155" s="139"/>
      <c r="O155" s="139"/>
      <c r="Q155" s="139"/>
    </row>
    <row r="156" spans="2:17">
      <c r="B156" s="139"/>
      <c r="D156" s="139"/>
      <c r="E156" s="139"/>
      <c r="G156" s="139"/>
      <c r="J156" s="139"/>
      <c r="K156" s="106"/>
      <c r="L156" s="139"/>
      <c r="O156" s="139"/>
      <c r="Q156" s="139"/>
    </row>
    <row r="157" spans="2:17">
      <c r="B157" s="139"/>
      <c r="D157" s="139"/>
      <c r="E157" s="139"/>
      <c r="G157" s="139"/>
      <c r="J157" s="139"/>
      <c r="K157" s="106"/>
      <c r="L157" s="139"/>
      <c r="O157" s="139"/>
      <c r="Q157" s="139"/>
    </row>
    <row r="158" spans="2:17">
      <c r="B158" s="139"/>
      <c r="D158" s="139"/>
      <c r="E158" s="139"/>
      <c r="G158" s="139"/>
      <c r="J158" s="139"/>
      <c r="K158" s="106"/>
      <c r="L158" s="139"/>
      <c r="O158" s="139"/>
      <c r="Q158" s="139"/>
    </row>
    <row r="159" spans="2:17">
      <c r="B159" s="139"/>
      <c r="D159" s="139"/>
      <c r="E159" s="139"/>
      <c r="G159" s="139"/>
      <c r="J159" s="139"/>
      <c r="K159" s="106"/>
      <c r="L159" s="139"/>
      <c r="O159" s="139"/>
      <c r="Q159" s="139"/>
    </row>
    <row r="160" spans="2:17">
      <c r="B160" s="139"/>
      <c r="D160" s="139"/>
      <c r="E160" s="139"/>
      <c r="G160" s="139"/>
      <c r="J160" s="139"/>
      <c r="K160" s="106"/>
      <c r="L160" s="139"/>
      <c r="O160" s="139"/>
      <c r="Q160" s="139"/>
    </row>
    <row r="161" spans="2:17">
      <c r="B161" s="139"/>
      <c r="D161" s="139"/>
      <c r="E161" s="139"/>
      <c r="G161" s="139"/>
      <c r="J161" s="139"/>
      <c r="K161" s="106"/>
      <c r="L161" s="139"/>
      <c r="O161" s="139"/>
      <c r="Q161" s="139"/>
    </row>
    <row r="162" spans="2:17">
      <c r="B162" s="139"/>
      <c r="D162" s="139"/>
      <c r="E162" s="139"/>
      <c r="G162" s="139"/>
      <c r="J162" s="139"/>
      <c r="K162" s="106"/>
      <c r="L162" s="139"/>
      <c r="O162" s="139"/>
      <c r="Q162" s="139"/>
    </row>
    <row r="163" spans="2:17">
      <c r="B163" s="139"/>
      <c r="D163" s="139"/>
      <c r="E163" s="139"/>
      <c r="G163" s="139"/>
      <c r="J163" s="139"/>
      <c r="K163" s="106"/>
      <c r="L163" s="139"/>
      <c r="O163" s="139"/>
      <c r="Q163" s="139"/>
    </row>
    <row r="164" spans="2:17">
      <c r="B164" s="139"/>
      <c r="D164" s="139"/>
      <c r="E164" s="139"/>
      <c r="G164" s="139"/>
      <c r="J164" s="139"/>
      <c r="K164" s="106"/>
      <c r="L164" s="139"/>
      <c r="O164" s="139"/>
      <c r="Q164" s="139"/>
    </row>
    <row r="165" spans="2:17">
      <c r="B165" s="139"/>
      <c r="D165" s="139"/>
      <c r="E165" s="139"/>
      <c r="G165" s="139"/>
      <c r="J165" s="139"/>
      <c r="K165" s="106"/>
      <c r="L165" s="139"/>
      <c r="O165" s="139"/>
      <c r="Q165" s="139"/>
    </row>
    <row r="166" spans="2:17">
      <c r="B166" s="139"/>
      <c r="D166" s="139"/>
      <c r="E166" s="139"/>
      <c r="G166" s="139"/>
      <c r="J166" s="139"/>
      <c r="K166" s="106"/>
      <c r="L166" s="139"/>
      <c r="O166" s="139"/>
      <c r="Q166" s="139"/>
    </row>
    <row r="167" spans="2:17">
      <c r="B167" s="139"/>
      <c r="D167" s="139"/>
      <c r="E167" s="139"/>
      <c r="G167" s="139"/>
      <c r="J167" s="139"/>
      <c r="K167" s="106"/>
      <c r="L167" s="139"/>
      <c r="O167" s="139"/>
      <c r="Q167" s="139"/>
    </row>
    <row r="168" spans="2:17">
      <c r="B168" s="139"/>
      <c r="D168" s="139"/>
      <c r="E168" s="139"/>
      <c r="G168" s="139"/>
      <c r="J168" s="139"/>
      <c r="K168" s="106"/>
      <c r="L168" s="139"/>
      <c r="O168" s="139"/>
      <c r="Q168" s="139"/>
    </row>
    <row r="169" spans="2:17">
      <c r="B169" s="139"/>
      <c r="D169" s="139"/>
      <c r="E169" s="139"/>
      <c r="G169" s="139"/>
      <c r="J169" s="139"/>
      <c r="K169" s="106"/>
      <c r="L169" s="139"/>
      <c r="O169" s="139"/>
      <c r="Q169" s="139"/>
    </row>
    <row r="170" spans="2:17">
      <c r="B170" s="139"/>
      <c r="D170" s="139"/>
      <c r="E170" s="139"/>
      <c r="G170" s="139"/>
      <c r="J170" s="139"/>
      <c r="K170" s="106"/>
      <c r="L170" s="139"/>
      <c r="O170" s="139"/>
      <c r="Q170" s="139"/>
    </row>
    <row r="171" spans="2:17">
      <c r="B171" s="139"/>
      <c r="D171" s="139"/>
      <c r="E171" s="139"/>
      <c r="G171" s="139"/>
      <c r="J171" s="139"/>
      <c r="K171" s="106"/>
      <c r="L171" s="139"/>
      <c r="O171" s="139"/>
      <c r="Q171" s="139"/>
    </row>
    <row r="172" spans="2:17">
      <c r="B172" s="139"/>
      <c r="D172" s="139"/>
      <c r="E172" s="139"/>
      <c r="G172" s="139"/>
      <c r="J172" s="139"/>
      <c r="K172" s="106"/>
      <c r="L172" s="139"/>
      <c r="O172" s="139"/>
      <c r="Q172" s="139"/>
    </row>
    <row r="173" spans="2:17">
      <c r="B173" s="139"/>
      <c r="D173" s="139"/>
      <c r="E173" s="139"/>
      <c r="G173" s="139"/>
      <c r="J173" s="139"/>
      <c r="K173" s="106"/>
      <c r="L173" s="139"/>
      <c r="O173" s="139"/>
      <c r="Q173" s="139"/>
    </row>
    <row r="174" spans="2:17">
      <c r="B174" s="139"/>
      <c r="D174" s="139"/>
      <c r="E174" s="139"/>
      <c r="G174" s="139"/>
      <c r="J174" s="139"/>
      <c r="K174" s="106"/>
      <c r="L174" s="139"/>
      <c r="O174" s="139"/>
      <c r="Q174" s="139"/>
    </row>
    <row r="175" spans="2:17">
      <c r="B175" s="139"/>
      <c r="D175" s="139"/>
      <c r="E175" s="139"/>
      <c r="G175" s="139"/>
      <c r="J175" s="139"/>
      <c r="K175" s="106"/>
      <c r="L175" s="139"/>
      <c r="O175" s="139"/>
      <c r="Q175" s="139"/>
    </row>
    <row r="176" spans="2:17">
      <c r="B176" s="139"/>
      <c r="D176" s="139"/>
      <c r="E176" s="139"/>
      <c r="G176" s="139"/>
      <c r="J176" s="139"/>
      <c r="K176" s="106"/>
      <c r="L176" s="139"/>
      <c r="O176" s="139"/>
      <c r="Q176" s="139"/>
    </row>
    <row r="177" spans="2:17">
      <c r="B177" s="139"/>
      <c r="D177" s="139"/>
      <c r="E177" s="139"/>
      <c r="G177" s="139"/>
      <c r="J177" s="139"/>
      <c r="K177" s="106"/>
      <c r="L177" s="139"/>
      <c r="O177" s="139"/>
      <c r="Q177" s="139"/>
    </row>
    <row r="178" spans="2:17">
      <c r="B178" s="139"/>
      <c r="D178" s="139"/>
      <c r="E178" s="139"/>
      <c r="G178" s="139"/>
      <c r="J178" s="139"/>
      <c r="K178" s="106"/>
      <c r="L178" s="139"/>
      <c r="O178" s="139"/>
      <c r="Q178" s="139"/>
    </row>
    <row r="179" spans="2:17">
      <c r="B179" s="139"/>
      <c r="D179" s="139"/>
      <c r="E179" s="139"/>
      <c r="G179" s="139"/>
      <c r="J179" s="139"/>
      <c r="K179" s="106"/>
      <c r="L179" s="139"/>
      <c r="O179" s="139"/>
      <c r="Q179" s="139"/>
    </row>
    <row r="180" spans="2:17">
      <c r="B180" s="139"/>
      <c r="D180" s="139"/>
      <c r="E180" s="139"/>
      <c r="G180" s="139"/>
      <c r="J180" s="139"/>
      <c r="K180" s="106"/>
      <c r="L180" s="139"/>
      <c r="O180" s="139"/>
      <c r="Q180" s="139"/>
    </row>
    <row r="181" spans="2:17">
      <c r="B181" s="139"/>
      <c r="D181" s="139"/>
      <c r="E181" s="139"/>
      <c r="G181" s="139"/>
      <c r="J181" s="139"/>
      <c r="K181" s="106"/>
      <c r="L181" s="139"/>
      <c r="O181" s="139"/>
      <c r="Q181" s="139"/>
    </row>
    <row r="182" spans="2:17">
      <c r="B182" s="139"/>
      <c r="D182" s="139"/>
      <c r="E182" s="139"/>
      <c r="G182" s="139"/>
      <c r="J182" s="139"/>
      <c r="K182" s="106"/>
      <c r="L182" s="139"/>
      <c r="O182" s="139"/>
      <c r="Q182" s="139"/>
    </row>
    <row r="183" spans="2:17">
      <c r="B183" s="139"/>
      <c r="D183" s="139"/>
      <c r="E183" s="139"/>
      <c r="G183" s="139"/>
      <c r="J183" s="139"/>
      <c r="K183" s="106"/>
      <c r="L183" s="139"/>
      <c r="O183" s="139"/>
      <c r="Q183" s="139"/>
    </row>
    <row r="184" spans="2:17">
      <c r="B184" s="139"/>
      <c r="D184" s="139"/>
      <c r="E184" s="139"/>
      <c r="G184" s="139"/>
      <c r="J184" s="139"/>
      <c r="K184" s="106"/>
      <c r="L184" s="139"/>
      <c r="O184" s="139"/>
      <c r="Q184" s="139"/>
    </row>
    <row r="185" spans="2:17">
      <c r="B185" s="139"/>
      <c r="D185" s="139"/>
      <c r="E185" s="139"/>
      <c r="G185" s="139"/>
      <c r="J185" s="139"/>
      <c r="K185" s="106"/>
      <c r="L185" s="139"/>
      <c r="O185" s="139"/>
      <c r="Q185" s="139"/>
    </row>
    <row r="186" spans="2:17">
      <c r="B186" s="139"/>
      <c r="D186" s="139"/>
      <c r="E186" s="139"/>
      <c r="G186" s="139"/>
      <c r="J186" s="139"/>
      <c r="K186" s="106"/>
      <c r="L186" s="139"/>
      <c r="O186" s="139"/>
      <c r="Q186" s="139"/>
    </row>
    <row r="187" spans="2:17">
      <c r="B187" s="139"/>
      <c r="D187" s="139"/>
      <c r="E187" s="139"/>
      <c r="G187" s="139"/>
      <c r="J187" s="139"/>
      <c r="K187" s="106"/>
      <c r="L187" s="139"/>
      <c r="O187" s="139"/>
      <c r="Q187" s="139"/>
    </row>
    <row r="188" spans="2:17">
      <c r="B188" s="139"/>
      <c r="D188" s="139"/>
      <c r="E188" s="139"/>
      <c r="G188" s="139"/>
      <c r="J188" s="139"/>
      <c r="K188" s="106"/>
      <c r="L188" s="139"/>
      <c r="O188" s="139"/>
      <c r="Q188" s="139"/>
    </row>
    <row r="189" spans="2:17">
      <c r="B189" s="139"/>
      <c r="D189" s="139"/>
      <c r="E189" s="139"/>
      <c r="G189" s="139"/>
      <c r="J189" s="139"/>
      <c r="K189" s="106"/>
      <c r="L189" s="139"/>
      <c r="O189" s="139"/>
      <c r="Q189" s="139"/>
    </row>
    <row r="190" spans="2:17">
      <c r="B190" s="139"/>
      <c r="D190" s="139"/>
      <c r="E190" s="139"/>
      <c r="G190" s="139"/>
      <c r="J190" s="139"/>
      <c r="K190" s="106"/>
      <c r="L190" s="139"/>
      <c r="O190" s="139"/>
      <c r="Q190" s="139"/>
    </row>
    <row r="191" spans="2:17">
      <c r="B191" s="139"/>
      <c r="D191" s="139"/>
      <c r="E191" s="139"/>
      <c r="G191" s="139"/>
      <c r="J191" s="139"/>
      <c r="K191" s="106"/>
      <c r="L191" s="139"/>
      <c r="O191" s="139"/>
      <c r="Q191" s="139"/>
    </row>
    <row r="192" spans="2:17">
      <c r="B192" s="139"/>
      <c r="D192" s="139"/>
      <c r="E192" s="139"/>
      <c r="G192" s="139"/>
      <c r="J192" s="139"/>
      <c r="K192" s="106"/>
      <c r="L192" s="139"/>
      <c r="O192" s="139"/>
      <c r="Q192" s="139"/>
    </row>
    <row r="193" spans="2:17">
      <c r="B193" s="139"/>
      <c r="D193" s="139"/>
      <c r="E193" s="139"/>
      <c r="G193" s="139"/>
      <c r="J193" s="139"/>
      <c r="K193" s="106"/>
      <c r="L193" s="139"/>
      <c r="O193" s="139"/>
      <c r="Q193" s="139"/>
    </row>
    <row r="194" spans="2:17">
      <c r="B194" s="139"/>
      <c r="D194" s="139"/>
      <c r="E194" s="139"/>
      <c r="G194" s="139"/>
      <c r="J194" s="139"/>
      <c r="K194" s="106"/>
      <c r="L194" s="139"/>
      <c r="O194" s="139"/>
      <c r="Q194" s="139"/>
    </row>
    <row r="195" spans="2:17">
      <c r="B195" s="139"/>
      <c r="D195" s="139"/>
      <c r="E195" s="139"/>
      <c r="G195" s="139"/>
      <c r="J195" s="139"/>
      <c r="K195" s="106"/>
      <c r="L195" s="139"/>
      <c r="O195" s="139"/>
      <c r="Q195" s="139"/>
    </row>
    <row r="196" spans="2:17">
      <c r="B196" s="139"/>
      <c r="D196" s="139"/>
      <c r="E196" s="139"/>
      <c r="G196" s="139"/>
      <c r="J196" s="139"/>
      <c r="K196" s="106"/>
      <c r="L196" s="139"/>
      <c r="O196" s="139"/>
      <c r="Q196" s="139"/>
    </row>
    <row r="197" spans="2:17">
      <c r="B197" s="139"/>
      <c r="D197" s="139"/>
      <c r="E197" s="139"/>
      <c r="G197" s="139"/>
      <c r="J197" s="139"/>
      <c r="K197" s="106"/>
      <c r="L197" s="139"/>
      <c r="O197" s="139"/>
      <c r="Q197" s="139"/>
    </row>
    <row r="198" spans="2:17">
      <c r="B198" s="139"/>
      <c r="D198" s="139"/>
      <c r="E198" s="139"/>
      <c r="G198" s="139"/>
      <c r="J198" s="139"/>
      <c r="K198" s="106"/>
      <c r="L198" s="139"/>
      <c r="O198" s="139"/>
      <c r="Q198" s="139"/>
    </row>
    <row r="199" spans="2:17">
      <c r="B199" s="139"/>
      <c r="D199" s="139"/>
      <c r="E199" s="139"/>
      <c r="G199" s="139"/>
      <c r="J199" s="139"/>
      <c r="K199" s="106"/>
      <c r="L199" s="139"/>
      <c r="O199" s="139"/>
      <c r="Q199" s="139"/>
    </row>
    <row r="200" spans="2:17">
      <c r="B200" s="139"/>
      <c r="D200" s="139"/>
      <c r="E200" s="139"/>
      <c r="G200" s="139"/>
      <c r="J200" s="139"/>
      <c r="K200" s="106"/>
      <c r="L200" s="139"/>
      <c r="O200" s="139"/>
      <c r="Q200" s="139"/>
    </row>
    <row r="201" spans="2:17">
      <c r="B201" s="139"/>
      <c r="D201" s="139"/>
      <c r="E201" s="139"/>
      <c r="G201" s="139"/>
      <c r="J201" s="139"/>
      <c r="K201" s="106"/>
      <c r="L201" s="139"/>
      <c r="O201" s="139"/>
      <c r="Q201" s="139"/>
    </row>
    <row r="202" spans="2:17">
      <c r="B202" s="139"/>
      <c r="D202" s="139"/>
      <c r="E202" s="139"/>
      <c r="G202" s="139"/>
      <c r="J202" s="139"/>
      <c r="K202" s="106"/>
      <c r="L202" s="139"/>
      <c r="O202" s="139"/>
      <c r="Q202" s="139"/>
    </row>
    <row r="203" spans="2:17">
      <c r="B203" s="139"/>
      <c r="D203" s="139"/>
      <c r="E203" s="139"/>
      <c r="G203" s="139"/>
      <c r="J203" s="139"/>
      <c r="K203" s="106"/>
      <c r="L203" s="139"/>
      <c r="O203" s="139"/>
      <c r="Q203" s="139"/>
    </row>
    <row r="204" spans="2:17">
      <c r="B204" s="139"/>
      <c r="D204" s="139"/>
      <c r="E204" s="139"/>
      <c r="G204" s="139"/>
      <c r="J204" s="139"/>
      <c r="K204" s="106"/>
      <c r="L204" s="139"/>
      <c r="O204" s="139"/>
      <c r="Q204" s="139"/>
    </row>
    <row r="205" spans="2:17">
      <c r="B205" s="139"/>
      <c r="D205" s="139"/>
      <c r="E205" s="139"/>
      <c r="G205" s="139"/>
      <c r="J205" s="139"/>
      <c r="K205" s="106"/>
      <c r="L205" s="139"/>
      <c r="O205" s="139"/>
      <c r="Q205" s="139"/>
    </row>
    <row r="206" spans="2:17">
      <c r="B206" s="139"/>
      <c r="D206" s="139"/>
      <c r="E206" s="139"/>
      <c r="G206" s="139"/>
      <c r="J206" s="139"/>
      <c r="K206" s="106"/>
      <c r="L206" s="139"/>
      <c r="O206" s="139"/>
      <c r="Q206" s="139"/>
    </row>
    <row r="207" spans="2:17">
      <c r="B207" s="139"/>
      <c r="D207" s="139"/>
      <c r="E207" s="139"/>
      <c r="G207" s="139"/>
      <c r="J207" s="139"/>
      <c r="K207" s="106"/>
      <c r="L207" s="139"/>
      <c r="O207" s="139"/>
      <c r="Q207" s="139"/>
    </row>
    <row r="208" spans="2:17">
      <c r="B208" s="139"/>
      <c r="D208" s="139"/>
      <c r="E208" s="139"/>
      <c r="G208" s="139"/>
      <c r="J208" s="139"/>
      <c r="K208" s="106"/>
      <c r="L208" s="139"/>
      <c r="O208" s="139"/>
      <c r="Q208" s="139"/>
    </row>
    <row r="209" spans="2:17">
      <c r="B209" s="139"/>
      <c r="D209" s="139"/>
      <c r="E209" s="139"/>
      <c r="G209" s="139"/>
      <c r="J209" s="139"/>
      <c r="K209" s="106"/>
      <c r="L209" s="139"/>
      <c r="O209" s="139"/>
      <c r="Q209" s="139"/>
    </row>
    <row r="210" spans="2:17">
      <c r="B210" s="139"/>
      <c r="D210" s="139"/>
      <c r="E210" s="139"/>
      <c r="G210" s="139"/>
      <c r="J210" s="139"/>
      <c r="K210" s="106"/>
      <c r="L210" s="139"/>
      <c r="O210" s="139"/>
      <c r="Q210" s="139"/>
    </row>
    <row r="211" spans="2:17">
      <c r="B211" s="139"/>
      <c r="D211" s="139"/>
      <c r="E211" s="139"/>
      <c r="G211" s="139"/>
      <c r="J211" s="139"/>
      <c r="K211" s="106"/>
      <c r="L211" s="139"/>
      <c r="O211" s="139"/>
      <c r="Q211" s="139"/>
    </row>
    <row r="212" spans="2:17">
      <c r="B212" s="139"/>
      <c r="D212" s="139"/>
      <c r="E212" s="139"/>
      <c r="G212" s="139"/>
      <c r="J212" s="139"/>
      <c r="K212" s="106"/>
      <c r="L212" s="139"/>
      <c r="O212" s="139"/>
      <c r="Q212" s="139"/>
    </row>
    <row r="213" spans="2:17">
      <c r="B213" s="139"/>
      <c r="D213" s="139"/>
      <c r="E213" s="139"/>
      <c r="G213" s="139"/>
      <c r="J213" s="139"/>
      <c r="K213" s="106"/>
      <c r="L213" s="139"/>
      <c r="O213" s="139"/>
      <c r="Q213" s="139"/>
    </row>
    <row r="214" spans="2:17">
      <c r="B214" s="139"/>
      <c r="D214" s="139"/>
      <c r="E214" s="139"/>
      <c r="G214" s="139"/>
      <c r="J214" s="139"/>
      <c r="K214" s="106"/>
      <c r="L214" s="139"/>
      <c r="O214" s="139"/>
      <c r="Q214" s="139"/>
    </row>
    <row r="215" spans="2:17">
      <c r="B215" s="139"/>
      <c r="D215" s="139"/>
      <c r="E215" s="139"/>
      <c r="G215" s="139"/>
      <c r="J215" s="139"/>
      <c r="K215" s="106"/>
      <c r="L215" s="139"/>
      <c r="O215" s="139"/>
      <c r="Q215" s="139"/>
    </row>
    <row r="216" spans="2:17">
      <c r="B216" s="139"/>
      <c r="D216" s="139"/>
      <c r="E216" s="139"/>
      <c r="G216" s="139"/>
      <c r="J216" s="139"/>
      <c r="K216" s="106"/>
      <c r="L216" s="139"/>
      <c r="O216" s="139"/>
      <c r="Q216" s="139"/>
    </row>
    <row r="217" spans="2:17">
      <c r="B217" s="139"/>
      <c r="D217" s="139"/>
      <c r="E217" s="139"/>
      <c r="G217" s="139"/>
      <c r="J217" s="139"/>
      <c r="K217" s="106"/>
      <c r="L217" s="139"/>
      <c r="O217" s="139"/>
      <c r="Q217" s="139"/>
    </row>
    <row r="218" spans="2:17">
      <c r="B218" s="139"/>
      <c r="D218" s="139"/>
      <c r="E218" s="139"/>
      <c r="G218" s="139"/>
      <c r="J218" s="139"/>
      <c r="K218" s="106"/>
      <c r="L218" s="139"/>
      <c r="O218" s="139"/>
      <c r="Q218" s="139"/>
    </row>
    <row r="219" spans="2:17">
      <c r="B219" s="139"/>
      <c r="D219" s="139"/>
      <c r="E219" s="139"/>
      <c r="G219" s="139"/>
      <c r="J219" s="139"/>
      <c r="K219" s="106"/>
      <c r="L219" s="139"/>
      <c r="O219" s="139"/>
      <c r="Q219" s="139"/>
    </row>
    <row r="220" spans="2:17">
      <c r="B220" s="139"/>
      <c r="D220" s="139"/>
      <c r="E220" s="139"/>
      <c r="G220" s="139"/>
      <c r="J220" s="139"/>
      <c r="K220" s="106"/>
      <c r="L220" s="139"/>
      <c r="O220" s="139"/>
      <c r="Q220" s="139"/>
    </row>
    <row r="221" spans="2:17">
      <c r="B221" s="139"/>
      <c r="D221" s="139"/>
      <c r="E221" s="139"/>
      <c r="G221" s="139"/>
      <c r="J221" s="139"/>
      <c r="K221" s="106"/>
      <c r="L221" s="139"/>
      <c r="O221" s="139"/>
      <c r="Q221" s="139"/>
    </row>
    <row r="222" spans="2:17">
      <c r="B222" s="139"/>
      <c r="D222" s="139"/>
      <c r="E222" s="139"/>
      <c r="G222" s="139"/>
      <c r="J222" s="139"/>
      <c r="K222" s="106"/>
      <c r="L222" s="139"/>
      <c r="O222" s="139"/>
      <c r="Q222" s="139"/>
    </row>
    <row r="223" spans="2:17">
      <c r="B223" s="139"/>
      <c r="D223" s="139"/>
      <c r="E223" s="139"/>
      <c r="G223" s="139"/>
      <c r="J223" s="139"/>
      <c r="K223" s="106"/>
      <c r="L223" s="139"/>
      <c r="O223" s="139"/>
      <c r="Q223" s="139"/>
    </row>
    <row r="224" spans="2:17">
      <c r="B224" s="139"/>
      <c r="D224" s="139"/>
      <c r="E224" s="139"/>
      <c r="G224" s="139"/>
      <c r="J224" s="139"/>
      <c r="K224" s="106"/>
      <c r="L224" s="139"/>
      <c r="O224" s="139"/>
      <c r="Q224" s="139"/>
    </row>
    <row r="225" spans="2:17">
      <c r="B225" s="139"/>
      <c r="D225" s="139"/>
      <c r="E225" s="139"/>
      <c r="G225" s="139"/>
      <c r="J225" s="139"/>
      <c r="K225" s="106"/>
      <c r="L225" s="139"/>
      <c r="O225" s="139"/>
      <c r="Q225" s="139"/>
    </row>
    <row r="226" spans="2:17">
      <c r="B226" s="139"/>
      <c r="D226" s="139"/>
      <c r="E226" s="139"/>
      <c r="G226" s="139"/>
      <c r="J226" s="139"/>
      <c r="K226" s="106"/>
      <c r="L226" s="139"/>
      <c r="O226" s="139"/>
      <c r="Q226" s="139"/>
    </row>
    <row r="227" spans="2:17">
      <c r="B227" s="139"/>
      <c r="D227" s="139"/>
      <c r="E227" s="139"/>
      <c r="G227" s="139"/>
      <c r="J227" s="139"/>
      <c r="K227" s="106"/>
      <c r="L227" s="139"/>
      <c r="O227" s="139"/>
      <c r="Q227" s="139"/>
    </row>
    <row r="228" spans="2:17">
      <c r="B228" s="139"/>
      <c r="D228" s="139"/>
      <c r="E228" s="139"/>
      <c r="G228" s="139"/>
      <c r="J228" s="139"/>
      <c r="K228" s="106"/>
      <c r="L228" s="139"/>
      <c r="O228" s="139"/>
      <c r="Q228" s="139"/>
    </row>
    <row r="229" spans="2:17">
      <c r="B229" s="139"/>
      <c r="D229" s="139"/>
      <c r="E229" s="139"/>
      <c r="G229" s="139"/>
      <c r="J229" s="139"/>
      <c r="K229" s="106"/>
      <c r="L229" s="139"/>
      <c r="O229" s="139"/>
      <c r="Q229" s="139"/>
    </row>
    <row r="230" spans="2:17">
      <c r="B230" s="139"/>
      <c r="D230" s="139"/>
      <c r="E230" s="139"/>
      <c r="G230" s="139"/>
      <c r="J230" s="139"/>
      <c r="K230" s="106"/>
      <c r="L230" s="139"/>
      <c r="O230" s="139"/>
      <c r="Q230" s="139"/>
    </row>
    <row r="231" spans="2:17">
      <c r="B231" s="139"/>
      <c r="D231" s="139"/>
      <c r="E231" s="139"/>
      <c r="G231" s="139"/>
      <c r="J231" s="139"/>
      <c r="K231" s="106"/>
      <c r="L231" s="139"/>
      <c r="O231" s="139"/>
      <c r="Q231" s="139"/>
    </row>
    <row r="232" spans="2:17">
      <c r="B232" s="139"/>
      <c r="D232" s="139"/>
      <c r="E232" s="139"/>
      <c r="G232" s="139"/>
      <c r="J232" s="139"/>
      <c r="K232" s="106"/>
      <c r="L232" s="139"/>
      <c r="O232" s="139"/>
      <c r="Q232" s="139"/>
    </row>
    <row r="233" spans="2:17">
      <c r="B233" s="139"/>
      <c r="D233" s="139"/>
      <c r="E233" s="139"/>
      <c r="G233" s="139"/>
      <c r="J233" s="139"/>
      <c r="K233" s="106"/>
      <c r="L233" s="139"/>
      <c r="O233" s="139"/>
      <c r="Q233" s="139"/>
    </row>
    <row r="234" spans="2:17">
      <c r="B234" s="139"/>
      <c r="D234" s="139"/>
      <c r="E234" s="139"/>
      <c r="G234" s="139"/>
      <c r="J234" s="139"/>
      <c r="K234" s="106"/>
      <c r="L234" s="139"/>
      <c r="O234" s="139"/>
      <c r="Q234" s="139"/>
    </row>
    <row r="235" spans="2:17">
      <c r="B235" s="139"/>
      <c r="D235" s="139"/>
      <c r="E235" s="139"/>
      <c r="G235" s="139"/>
      <c r="J235" s="139"/>
      <c r="K235" s="106"/>
      <c r="L235" s="139"/>
      <c r="O235" s="139"/>
      <c r="Q235" s="139"/>
    </row>
    <row r="236" spans="2:17">
      <c r="B236" s="139"/>
      <c r="D236" s="139"/>
      <c r="E236" s="139"/>
      <c r="G236" s="139"/>
      <c r="J236" s="139"/>
      <c r="K236" s="106"/>
      <c r="L236" s="139"/>
      <c r="O236" s="139"/>
      <c r="Q236" s="139"/>
    </row>
    <row r="237" spans="2:17">
      <c r="B237" s="139"/>
      <c r="D237" s="139"/>
      <c r="E237" s="139"/>
      <c r="G237" s="139"/>
      <c r="J237" s="139"/>
      <c r="K237" s="106"/>
      <c r="L237" s="139"/>
      <c r="O237" s="139"/>
      <c r="Q237" s="139"/>
    </row>
    <row r="238" spans="2:17">
      <c r="B238" s="139"/>
      <c r="D238" s="139"/>
      <c r="E238" s="139"/>
      <c r="G238" s="139"/>
      <c r="J238" s="139"/>
      <c r="K238" s="106"/>
      <c r="L238" s="139"/>
      <c r="O238" s="139"/>
      <c r="Q238" s="139"/>
    </row>
    <row r="239" spans="2:17">
      <c r="B239" s="139"/>
      <c r="D239" s="139"/>
      <c r="E239" s="139"/>
      <c r="G239" s="139"/>
      <c r="J239" s="139"/>
      <c r="K239" s="106"/>
      <c r="L239" s="139"/>
      <c r="O239" s="139"/>
      <c r="Q239" s="139"/>
    </row>
    <row r="240" spans="2:17">
      <c r="B240" s="139"/>
      <c r="D240" s="139"/>
      <c r="E240" s="139"/>
      <c r="G240" s="139"/>
      <c r="J240" s="139"/>
      <c r="K240" s="106"/>
      <c r="L240" s="139"/>
      <c r="O240" s="139"/>
      <c r="Q240" s="139"/>
    </row>
    <row r="241" spans="2:17">
      <c r="B241" s="139"/>
      <c r="D241" s="139"/>
      <c r="E241" s="139"/>
      <c r="G241" s="139"/>
      <c r="J241" s="139"/>
      <c r="K241" s="106"/>
      <c r="L241" s="139"/>
      <c r="O241" s="139"/>
      <c r="Q241" s="139"/>
    </row>
    <row r="242" spans="2:17">
      <c r="B242" s="139"/>
      <c r="D242" s="139"/>
      <c r="E242" s="139"/>
      <c r="G242" s="139"/>
      <c r="J242" s="139"/>
      <c r="K242" s="106"/>
      <c r="L242" s="139"/>
      <c r="O242" s="139"/>
      <c r="Q242" s="139"/>
    </row>
    <row r="243" spans="2:17">
      <c r="B243" s="139"/>
      <c r="D243" s="139"/>
      <c r="E243" s="139"/>
      <c r="G243" s="139"/>
      <c r="J243" s="139"/>
      <c r="K243" s="106"/>
      <c r="L243" s="139"/>
      <c r="O243" s="139"/>
      <c r="Q243" s="139"/>
    </row>
    <row r="244" spans="2:17">
      <c r="B244" s="139"/>
      <c r="D244" s="139"/>
      <c r="E244" s="139"/>
      <c r="G244" s="139"/>
      <c r="J244" s="139"/>
      <c r="K244" s="106"/>
      <c r="L244" s="139"/>
      <c r="O244" s="139"/>
      <c r="Q244" s="139"/>
    </row>
    <row r="245" spans="2:17">
      <c r="B245" s="139"/>
      <c r="D245" s="139"/>
      <c r="E245" s="139"/>
      <c r="G245" s="139"/>
      <c r="J245" s="139"/>
      <c r="K245" s="106"/>
      <c r="L245" s="139"/>
      <c r="O245" s="139"/>
      <c r="Q245" s="139"/>
    </row>
    <row r="246" spans="2:17">
      <c r="B246" s="139"/>
      <c r="D246" s="139"/>
      <c r="E246" s="139"/>
      <c r="G246" s="139"/>
      <c r="J246" s="139"/>
      <c r="K246" s="106"/>
      <c r="L246" s="139"/>
      <c r="O246" s="139"/>
      <c r="Q246" s="139"/>
    </row>
    <row r="247" spans="2:17">
      <c r="B247" s="139"/>
      <c r="D247" s="139"/>
      <c r="E247" s="139"/>
      <c r="G247" s="139"/>
      <c r="J247" s="139"/>
      <c r="K247" s="106"/>
      <c r="L247" s="139"/>
      <c r="O247" s="139"/>
      <c r="Q247" s="139"/>
    </row>
    <row r="248" spans="2:17">
      <c r="B248" s="139"/>
      <c r="D248" s="139"/>
      <c r="E248" s="139"/>
      <c r="G248" s="139"/>
      <c r="J248" s="139"/>
      <c r="K248" s="106"/>
      <c r="L248" s="139"/>
      <c r="O248" s="139"/>
      <c r="Q248" s="139"/>
    </row>
    <row r="249" spans="2:17">
      <c r="B249" s="139"/>
      <c r="D249" s="139"/>
      <c r="E249" s="139"/>
      <c r="G249" s="139"/>
      <c r="J249" s="139"/>
      <c r="K249" s="106"/>
      <c r="L249" s="139"/>
      <c r="O249" s="139"/>
      <c r="Q249" s="139"/>
    </row>
    <row r="250" spans="2:17">
      <c r="B250" s="139"/>
      <c r="D250" s="139"/>
      <c r="E250" s="139"/>
      <c r="G250" s="139"/>
      <c r="J250" s="139"/>
      <c r="K250" s="106"/>
      <c r="L250" s="139"/>
      <c r="O250" s="139"/>
      <c r="Q250" s="139"/>
    </row>
    <row r="251" spans="2:17">
      <c r="B251" s="139"/>
      <c r="D251" s="139"/>
      <c r="E251" s="139"/>
      <c r="G251" s="139"/>
      <c r="J251" s="139"/>
      <c r="K251" s="106"/>
      <c r="L251" s="139"/>
      <c r="O251" s="139"/>
      <c r="Q251" s="139"/>
    </row>
    <row r="252" spans="2:17">
      <c r="B252" s="139"/>
      <c r="D252" s="139"/>
      <c r="E252" s="139"/>
      <c r="G252" s="139"/>
      <c r="J252" s="139"/>
      <c r="K252" s="106"/>
      <c r="L252" s="139"/>
      <c r="O252" s="139"/>
      <c r="Q252" s="139"/>
    </row>
    <row r="253" spans="2:17">
      <c r="B253" s="139"/>
      <c r="D253" s="139"/>
      <c r="E253" s="139"/>
      <c r="G253" s="139"/>
      <c r="J253" s="139"/>
      <c r="K253" s="106"/>
      <c r="L253" s="139"/>
      <c r="O253" s="139"/>
      <c r="Q253" s="139"/>
    </row>
    <row r="254" spans="2:17">
      <c r="B254" s="139"/>
      <c r="D254" s="139"/>
      <c r="E254" s="139"/>
      <c r="G254" s="139"/>
      <c r="J254" s="139"/>
      <c r="K254" s="106"/>
      <c r="L254" s="139"/>
      <c r="O254" s="139"/>
      <c r="Q254" s="139"/>
    </row>
    <row r="255" spans="2:17">
      <c r="B255" s="139"/>
      <c r="D255" s="139"/>
      <c r="E255" s="139"/>
      <c r="G255" s="139"/>
      <c r="J255" s="139"/>
      <c r="K255" s="106"/>
      <c r="L255" s="139"/>
      <c r="O255" s="139"/>
      <c r="Q255" s="139"/>
    </row>
    <row r="256" spans="2:17">
      <c r="B256" s="139"/>
      <c r="D256" s="139"/>
      <c r="E256" s="139"/>
      <c r="G256" s="139"/>
      <c r="J256" s="139"/>
      <c r="K256" s="106"/>
      <c r="L256" s="139"/>
      <c r="O256" s="139"/>
      <c r="Q256" s="139"/>
    </row>
    <row r="257" spans="2:17">
      <c r="B257" s="139"/>
      <c r="D257" s="139"/>
      <c r="E257" s="139"/>
      <c r="G257" s="139"/>
      <c r="J257" s="139"/>
      <c r="K257" s="106"/>
      <c r="L257" s="139"/>
      <c r="O257" s="139"/>
      <c r="Q257" s="139"/>
    </row>
    <row r="258" spans="2:17">
      <c r="B258" s="139"/>
      <c r="D258" s="139"/>
      <c r="E258" s="139"/>
      <c r="G258" s="139"/>
      <c r="J258" s="139"/>
      <c r="K258" s="106"/>
      <c r="L258" s="139"/>
      <c r="O258" s="139"/>
      <c r="Q258" s="139"/>
    </row>
    <row r="259" spans="2:17">
      <c r="B259" s="139"/>
      <c r="D259" s="139"/>
      <c r="E259" s="139"/>
      <c r="G259" s="139"/>
      <c r="J259" s="139"/>
      <c r="K259" s="106"/>
      <c r="L259" s="139"/>
      <c r="O259" s="139"/>
      <c r="Q259" s="139"/>
    </row>
    <row r="260" spans="2:17">
      <c r="B260" s="139"/>
      <c r="D260" s="139"/>
      <c r="E260" s="139"/>
      <c r="G260" s="139"/>
      <c r="J260" s="139"/>
      <c r="K260" s="106"/>
      <c r="L260" s="139"/>
      <c r="O260" s="139"/>
      <c r="Q260" s="139"/>
    </row>
    <row r="261" spans="2:17">
      <c r="B261" s="139"/>
      <c r="D261" s="139"/>
      <c r="E261" s="139"/>
      <c r="G261" s="139"/>
      <c r="J261" s="139"/>
      <c r="K261" s="106"/>
      <c r="L261" s="139"/>
      <c r="O261" s="139"/>
      <c r="Q261" s="139"/>
    </row>
    <row r="262" spans="2:17">
      <c r="B262" s="139"/>
      <c r="D262" s="139"/>
      <c r="E262" s="139"/>
      <c r="G262" s="139"/>
      <c r="J262" s="139"/>
      <c r="K262" s="106"/>
      <c r="L262" s="139"/>
      <c r="O262" s="139"/>
      <c r="Q262" s="139"/>
    </row>
    <row r="263" spans="2:17">
      <c r="B263" s="139"/>
      <c r="D263" s="139"/>
      <c r="E263" s="139"/>
      <c r="G263" s="139"/>
      <c r="J263" s="139"/>
      <c r="K263" s="106"/>
      <c r="L263" s="139"/>
      <c r="O263" s="139"/>
      <c r="Q263" s="139"/>
    </row>
    <row r="264" spans="2:17">
      <c r="B264" s="139"/>
      <c r="D264" s="139"/>
      <c r="E264" s="139"/>
      <c r="G264" s="139"/>
      <c r="J264" s="139"/>
      <c r="K264" s="106"/>
      <c r="L264" s="139"/>
      <c r="O264" s="139"/>
      <c r="Q264" s="139"/>
    </row>
    <row r="265" spans="2:17">
      <c r="B265" s="139"/>
      <c r="D265" s="139"/>
      <c r="E265" s="139"/>
      <c r="G265" s="139"/>
      <c r="J265" s="139"/>
      <c r="K265" s="106"/>
      <c r="L265" s="139"/>
      <c r="O265" s="139"/>
      <c r="Q265" s="139"/>
    </row>
    <row r="266" spans="2:17">
      <c r="B266" s="139"/>
      <c r="D266" s="139"/>
      <c r="E266" s="139"/>
      <c r="G266" s="139"/>
      <c r="J266" s="139"/>
      <c r="K266" s="106"/>
      <c r="L266" s="139"/>
      <c r="O266" s="139"/>
      <c r="Q266" s="139"/>
    </row>
    <row r="267" spans="2:17">
      <c r="B267" s="139"/>
      <c r="D267" s="139"/>
      <c r="E267" s="139"/>
      <c r="G267" s="139"/>
      <c r="J267" s="139"/>
      <c r="K267" s="106"/>
      <c r="L267" s="139"/>
      <c r="O267" s="139"/>
      <c r="Q267" s="139"/>
    </row>
    <row r="268" spans="2:17">
      <c r="B268" s="139"/>
      <c r="D268" s="139"/>
      <c r="E268" s="139"/>
      <c r="G268" s="139"/>
      <c r="J268" s="139"/>
      <c r="K268" s="106"/>
      <c r="L268" s="139"/>
      <c r="O268" s="139"/>
      <c r="Q268" s="139"/>
    </row>
    <row r="269" spans="2:17">
      <c r="B269" s="139"/>
      <c r="D269" s="139"/>
      <c r="E269" s="139"/>
      <c r="G269" s="139"/>
      <c r="J269" s="139"/>
      <c r="K269" s="106"/>
      <c r="L269" s="139"/>
      <c r="O269" s="139"/>
      <c r="Q269" s="139"/>
    </row>
    <row r="270" spans="2:17">
      <c r="B270" s="139"/>
      <c r="D270" s="139"/>
      <c r="E270" s="139"/>
      <c r="G270" s="139"/>
      <c r="J270" s="139"/>
      <c r="K270" s="106"/>
      <c r="L270" s="139"/>
      <c r="O270" s="139"/>
      <c r="Q270" s="139"/>
    </row>
    <row r="271" spans="2:17">
      <c r="B271" s="139"/>
      <c r="D271" s="139"/>
      <c r="E271" s="139"/>
      <c r="G271" s="139"/>
      <c r="J271" s="139"/>
      <c r="K271" s="106"/>
      <c r="L271" s="139"/>
      <c r="O271" s="139"/>
      <c r="Q271" s="139"/>
    </row>
    <row r="272" spans="2:17">
      <c r="B272" s="139"/>
      <c r="D272" s="139"/>
      <c r="E272" s="139"/>
      <c r="G272" s="139"/>
      <c r="J272" s="139"/>
      <c r="K272" s="106"/>
      <c r="L272" s="139"/>
      <c r="O272" s="139"/>
      <c r="Q272" s="139"/>
    </row>
    <row r="273" spans="2:17">
      <c r="B273" s="139"/>
      <c r="D273" s="139"/>
      <c r="E273" s="139"/>
      <c r="G273" s="139"/>
      <c r="J273" s="139"/>
      <c r="K273" s="106"/>
      <c r="L273" s="139"/>
      <c r="O273" s="139"/>
      <c r="Q273" s="139"/>
    </row>
    <row r="274" spans="2:17">
      <c r="B274" s="139"/>
      <c r="D274" s="139"/>
      <c r="E274" s="139"/>
      <c r="G274" s="139"/>
      <c r="J274" s="139"/>
      <c r="K274" s="106"/>
      <c r="L274" s="139"/>
      <c r="O274" s="139"/>
      <c r="Q274" s="139"/>
    </row>
    <row r="275" spans="2:17">
      <c r="B275" s="139"/>
      <c r="D275" s="139"/>
      <c r="E275" s="139"/>
      <c r="G275" s="139"/>
      <c r="J275" s="139"/>
      <c r="K275" s="106"/>
      <c r="L275" s="139"/>
      <c r="O275" s="139"/>
      <c r="Q275" s="139"/>
    </row>
    <row r="276" spans="2:17">
      <c r="B276" s="139"/>
      <c r="D276" s="139"/>
      <c r="E276" s="139"/>
      <c r="G276" s="139"/>
      <c r="J276" s="139"/>
      <c r="K276" s="106"/>
      <c r="L276" s="139"/>
      <c r="O276" s="139"/>
      <c r="Q276" s="139"/>
    </row>
    <row r="277" spans="2:17">
      <c r="B277" s="139"/>
      <c r="D277" s="139"/>
      <c r="E277" s="139"/>
      <c r="G277" s="139"/>
      <c r="J277" s="139"/>
      <c r="K277" s="106"/>
      <c r="L277" s="139"/>
      <c r="O277" s="139"/>
      <c r="Q277" s="139"/>
    </row>
    <row r="278" spans="2:17">
      <c r="B278" s="139"/>
      <c r="D278" s="139"/>
      <c r="E278" s="139"/>
      <c r="G278" s="139"/>
      <c r="J278" s="139"/>
      <c r="K278" s="106"/>
      <c r="L278" s="139"/>
      <c r="O278" s="139"/>
      <c r="Q278" s="139"/>
    </row>
    <row r="279" spans="2:17">
      <c r="B279" s="139"/>
      <c r="D279" s="139"/>
      <c r="E279" s="139"/>
      <c r="G279" s="139"/>
      <c r="J279" s="139"/>
      <c r="K279" s="106"/>
      <c r="L279" s="139"/>
      <c r="O279" s="139"/>
      <c r="Q279" s="139"/>
    </row>
    <row r="280" spans="2:17">
      <c r="B280" s="139"/>
      <c r="D280" s="139"/>
      <c r="E280" s="139"/>
      <c r="G280" s="139"/>
      <c r="J280" s="139"/>
      <c r="K280" s="106"/>
      <c r="L280" s="139"/>
      <c r="O280" s="139"/>
      <c r="Q280" s="139"/>
    </row>
    <row r="281" spans="2:17">
      <c r="B281" s="139"/>
      <c r="D281" s="139"/>
      <c r="E281" s="139"/>
      <c r="G281" s="139"/>
      <c r="J281" s="139"/>
      <c r="K281" s="106"/>
      <c r="L281" s="139"/>
      <c r="O281" s="139"/>
      <c r="Q281" s="139"/>
    </row>
    <row r="282" spans="2:17">
      <c r="B282" s="139"/>
      <c r="D282" s="139"/>
      <c r="E282" s="139"/>
      <c r="G282" s="139"/>
      <c r="J282" s="139"/>
      <c r="K282" s="106"/>
      <c r="L282" s="139"/>
      <c r="O282" s="139"/>
      <c r="Q282" s="139"/>
    </row>
    <row r="283" spans="2:17">
      <c r="B283" s="139"/>
      <c r="D283" s="139"/>
      <c r="E283" s="139"/>
      <c r="G283" s="139"/>
      <c r="J283" s="139"/>
      <c r="K283" s="106"/>
      <c r="L283" s="139"/>
      <c r="O283" s="139"/>
      <c r="Q283" s="139"/>
    </row>
    <row r="284" spans="2:17">
      <c r="B284" s="139"/>
      <c r="D284" s="139"/>
      <c r="E284" s="139"/>
      <c r="G284" s="139"/>
      <c r="J284" s="139"/>
      <c r="K284" s="106"/>
      <c r="L284" s="139"/>
      <c r="O284" s="139"/>
      <c r="Q284" s="139"/>
    </row>
    <row r="285" spans="2:17">
      <c r="B285" s="139"/>
      <c r="D285" s="139"/>
      <c r="E285" s="139"/>
      <c r="G285" s="139"/>
      <c r="J285" s="139"/>
      <c r="K285" s="106"/>
      <c r="L285" s="139"/>
      <c r="O285" s="139"/>
      <c r="Q285" s="139"/>
    </row>
    <row r="286" spans="2:17">
      <c r="B286" s="139"/>
      <c r="D286" s="139"/>
      <c r="E286" s="139"/>
      <c r="G286" s="139"/>
      <c r="J286" s="139"/>
      <c r="K286" s="106"/>
      <c r="L286" s="139"/>
      <c r="O286" s="139"/>
      <c r="Q286" s="139"/>
    </row>
    <row r="287" spans="2:17">
      <c r="B287" s="139"/>
      <c r="D287" s="139"/>
      <c r="E287" s="139"/>
      <c r="G287" s="139"/>
      <c r="J287" s="139"/>
      <c r="K287" s="106"/>
      <c r="L287" s="139"/>
      <c r="O287" s="139"/>
      <c r="Q287" s="139"/>
    </row>
    <row r="288" spans="2:17">
      <c r="B288" s="139"/>
      <c r="D288" s="139"/>
      <c r="E288" s="139"/>
      <c r="G288" s="139"/>
      <c r="J288" s="139"/>
      <c r="K288" s="106"/>
      <c r="L288" s="139"/>
      <c r="O288" s="139"/>
      <c r="Q288" s="139"/>
    </row>
    <row r="289" spans="2:17">
      <c r="B289" s="139"/>
      <c r="D289" s="139"/>
      <c r="E289" s="139"/>
      <c r="G289" s="139"/>
      <c r="J289" s="139"/>
      <c r="K289" s="106"/>
      <c r="L289" s="139"/>
      <c r="O289" s="139"/>
      <c r="Q289" s="139"/>
    </row>
    <row r="290" spans="2:17">
      <c r="B290" s="139"/>
      <c r="D290" s="139"/>
      <c r="E290" s="139"/>
      <c r="G290" s="139"/>
      <c r="J290" s="139"/>
      <c r="K290" s="106"/>
      <c r="L290" s="139"/>
      <c r="O290" s="139"/>
      <c r="Q290" s="139"/>
    </row>
    <row r="291" spans="2:17">
      <c r="B291" s="139"/>
      <c r="D291" s="139"/>
      <c r="E291" s="139"/>
      <c r="G291" s="139"/>
      <c r="J291" s="139"/>
      <c r="K291" s="106"/>
      <c r="L291" s="139"/>
      <c r="O291" s="139"/>
      <c r="Q291" s="139"/>
    </row>
    <row r="292" spans="2:17">
      <c r="B292" s="139"/>
      <c r="D292" s="139"/>
      <c r="E292" s="139"/>
      <c r="G292" s="139"/>
      <c r="J292" s="139"/>
      <c r="K292" s="106"/>
      <c r="L292" s="139"/>
      <c r="O292" s="139"/>
      <c r="Q292" s="139"/>
    </row>
    <row r="293" spans="2:17">
      <c r="B293" s="139"/>
      <c r="D293" s="139"/>
      <c r="E293" s="139"/>
      <c r="G293" s="139"/>
      <c r="J293" s="139"/>
      <c r="K293" s="106"/>
      <c r="L293" s="139"/>
      <c r="O293" s="139"/>
      <c r="Q293" s="139"/>
    </row>
    <row r="294" spans="2:17">
      <c r="B294" s="139"/>
      <c r="D294" s="139"/>
      <c r="E294" s="139"/>
      <c r="G294" s="139"/>
      <c r="J294" s="139"/>
      <c r="K294" s="106"/>
      <c r="L294" s="139"/>
      <c r="O294" s="139"/>
      <c r="Q294" s="139"/>
    </row>
    <row r="295" spans="2:17">
      <c r="B295" s="139"/>
      <c r="D295" s="139"/>
      <c r="E295" s="139"/>
      <c r="G295" s="139"/>
      <c r="J295" s="139"/>
      <c r="K295" s="106"/>
      <c r="L295" s="139"/>
      <c r="O295" s="139"/>
      <c r="Q295" s="139"/>
    </row>
    <row r="296" spans="2:17">
      <c r="B296" s="139"/>
      <c r="D296" s="139"/>
      <c r="E296" s="139"/>
      <c r="G296" s="139"/>
      <c r="J296" s="139"/>
      <c r="K296" s="106"/>
      <c r="L296" s="139"/>
      <c r="O296" s="139"/>
      <c r="Q296" s="139"/>
    </row>
    <row r="297" spans="2:17">
      <c r="B297" s="139"/>
      <c r="D297" s="139"/>
      <c r="E297" s="139"/>
      <c r="G297" s="139"/>
      <c r="J297" s="139"/>
      <c r="K297" s="106"/>
      <c r="L297" s="139"/>
      <c r="O297" s="139"/>
      <c r="Q297" s="139"/>
    </row>
    <row r="298" spans="2:17">
      <c r="B298" s="139"/>
      <c r="D298" s="139"/>
      <c r="E298" s="139"/>
      <c r="G298" s="139"/>
      <c r="J298" s="139"/>
      <c r="K298" s="106"/>
      <c r="L298" s="139"/>
      <c r="O298" s="139"/>
      <c r="Q298" s="139"/>
    </row>
    <row r="299" spans="2:17">
      <c r="B299" s="139"/>
      <c r="D299" s="139"/>
      <c r="E299" s="139"/>
      <c r="G299" s="139"/>
      <c r="J299" s="139"/>
      <c r="K299" s="106"/>
      <c r="L299" s="139"/>
      <c r="O299" s="139"/>
      <c r="Q299" s="139"/>
    </row>
    <row r="300" spans="2:17">
      <c r="B300" s="139"/>
      <c r="D300" s="139"/>
      <c r="E300" s="139"/>
      <c r="G300" s="139"/>
      <c r="J300" s="139"/>
      <c r="K300" s="106"/>
      <c r="L300" s="139"/>
      <c r="O300" s="139"/>
      <c r="Q300" s="139"/>
    </row>
    <row r="301" spans="2:17">
      <c r="B301" s="139"/>
      <c r="D301" s="139"/>
      <c r="E301" s="139"/>
      <c r="G301" s="139"/>
      <c r="J301" s="139"/>
      <c r="K301" s="106"/>
      <c r="L301" s="139"/>
      <c r="O301" s="139"/>
      <c r="Q301" s="139"/>
    </row>
    <row r="302" spans="2:17">
      <c r="B302" s="139"/>
      <c r="D302" s="139"/>
      <c r="E302" s="139"/>
      <c r="G302" s="139"/>
      <c r="J302" s="139"/>
      <c r="K302" s="106"/>
      <c r="L302" s="139"/>
      <c r="O302" s="139"/>
      <c r="Q302" s="139"/>
    </row>
    <row r="303" spans="2:17">
      <c r="B303" s="139"/>
      <c r="D303" s="139"/>
      <c r="E303" s="139"/>
      <c r="G303" s="139"/>
      <c r="J303" s="139"/>
      <c r="K303" s="106"/>
      <c r="L303" s="139"/>
      <c r="O303" s="139"/>
      <c r="Q303" s="139"/>
    </row>
    <row r="304" spans="2:17">
      <c r="B304" s="139"/>
      <c r="D304" s="139"/>
      <c r="E304" s="139"/>
      <c r="G304" s="139"/>
      <c r="J304" s="139"/>
      <c r="K304" s="106"/>
      <c r="L304" s="139"/>
      <c r="O304" s="139"/>
      <c r="Q304" s="139"/>
    </row>
    <row r="305" spans="2:17">
      <c r="B305" s="139"/>
      <c r="D305" s="139"/>
      <c r="E305" s="139"/>
      <c r="G305" s="139"/>
      <c r="J305" s="139"/>
      <c r="K305" s="106"/>
      <c r="L305" s="139"/>
      <c r="O305" s="139"/>
      <c r="Q305" s="139"/>
    </row>
    <row r="306" spans="2:17">
      <c r="B306" s="139"/>
      <c r="D306" s="139"/>
      <c r="E306" s="139"/>
      <c r="G306" s="139"/>
      <c r="J306" s="139"/>
      <c r="K306" s="106"/>
      <c r="L306" s="139"/>
      <c r="O306" s="139"/>
      <c r="Q306" s="139"/>
    </row>
    <row r="307" spans="2:17">
      <c r="B307" s="139"/>
      <c r="D307" s="139"/>
      <c r="E307" s="139"/>
      <c r="G307" s="139"/>
      <c r="J307" s="139"/>
      <c r="K307" s="106"/>
      <c r="L307" s="139"/>
      <c r="O307" s="139"/>
      <c r="Q307" s="139"/>
    </row>
    <row r="308" spans="2:17">
      <c r="B308" s="139"/>
      <c r="D308" s="139"/>
      <c r="E308" s="139"/>
      <c r="G308" s="139"/>
      <c r="J308" s="139"/>
      <c r="K308" s="106"/>
      <c r="L308" s="139"/>
      <c r="O308" s="139"/>
      <c r="Q308" s="139"/>
    </row>
    <row r="309" spans="2:17">
      <c r="B309" s="139"/>
      <c r="D309" s="139"/>
      <c r="E309" s="139"/>
      <c r="G309" s="139"/>
      <c r="J309" s="139"/>
      <c r="K309" s="106"/>
      <c r="L309" s="139"/>
      <c r="O309" s="139"/>
      <c r="Q309" s="139"/>
    </row>
    <row r="310" spans="2:17">
      <c r="B310" s="139"/>
      <c r="D310" s="139"/>
      <c r="E310" s="139"/>
      <c r="G310" s="139"/>
      <c r="J310" s="139"/>
      <c r="K310" s="106"/>
      <c r="L310" s="139"/>
      <c r="O310" s="139"/>
      <c r="Q310" s="139"/>
    </row>
    <row r="311" spans="2:17">
      <c r="B311" s="139"/>
      <c r="D311" s="139"/>
      <c r="E311" s="139"/>
      <c r="G311" s="139"/>
      <c r="J311" s="139"/>
      <c r="K311" s="106"/>
      <c r="L311" s="139"/>
      <c r="O311" s="139"/>
      <c r="Q311" s="139"/>
    </row>
    <row r="312" spans="2:17">
      <c r="B312" s="139"/>
      <c r="D312" s="139"/>
      <c r="E312" s="139"/>
      <c r="G312" s="139"/>
      <c r="J312" s="139"/>
      <c r="K312" s="106"/>
      <c r="L312" s="139"/>
      <c r="O312" s="139"/>
      <c r="Q312" s="139"/>
    </row>
    <row r="313" spans="2:17">
      <c r="B313" s="139"/>
      <c r="D313" s="139"/>
      <c r="E313" s="139"/>
      <c r="G313" s="139"/>
      <c r="J313" s="139"/>
      <c r="K313" s="106"/>
      <c r="L313" s="139"/>
      <c r="O313" s="139"/>
      <c r="Q313" s="139"/>
    </row>
    <row r="314" spans="2:17">
      <c r="B314" s="139"/>
      <c r="D314" s="139"/>
      <c r="E314" s="139"/>
      <c r="G314" s="139"/>
      <c r="J314" s="139"/>
      <c r="K314" s="106"/>
      <c r="L314" s="139"/>
      <c r="O314" s="139"/>
      <c r="Q314" s="139"/>
    </row>
    <row r="315" spans="2:17">
      <c r="B315" s="139"/>
      <c r="D315" s="139"/>
      <c r="E315" s="139"/>
      <c r="G315" s="139"/>
      <c r="J315" s="139"/>
      <c r="K315" s="106"/>
      <c r="L315" s="139"/>
      <c r="O315" s="139"/>
      <c r="Q315" s="139"/>
    </row>
    <row r="316" spans="2:17">
      <c r="B316" s="139"/>
      <c r="D316" s="139"/>
      <c r="E316" s="139"/>
      <c r="G316" s="139"/>
      <c r="J316" s="139"/>
      <c r="K316" s="106"/>
      <c r="L316" s="139"/>
      <c r="O316" s="139"/>
      <c r="Q316" s="139"/>
    </row>
    <row r="317" spans="2:17">
      <c r="B317" s="139"/>
      <c r="D317" s="139"/>
      <c r="E317" s="139"/>
      <c r="G317" s="139"/>
      <c r="J317" s="139"/>
      <c r="K317" s="106"/>
      <c r="L317" s="139"/>
      <c r="O317" s="139"/>
      <c r="Q317" s="139"/>
    </row>
    <row r="318" spans="2:17">
      <c r="B318" s="139"/>
      <c r="D318" s="139"/>
      <c r="E318" s="139"/>
      <c r="G318" s="139"/>
      <c r="J318" s="139"/>
      <c r="K318" s="106"/>
      <c r="L318" s="139"/>
      <c r="O318" s="139"/>
      <c r="Q318" s="139"/>
    </row>
    <row r="319" spans="2:17">
      <c r="B319" s="139"/>
      <c r="D319" s="139"/>
      <c r="E319" s="139"/>
      <c r="G319" s="139"/>
      <c r="J319" s="139"/>
      <c r="K319" s="106"/>
      <c r="L319" s="139"/>
      <c r="O319" s="139"/>
      <c r="Q319" s="139"/>
    </row>
    <row r="320" spans="2:17">
      <c r="B320" s="139"/>
      <c r="D320" s="139"/>
      <c r="E320" s="139"/>
      <c r="G320" s="139"/>
      <c r="J320" s="139"/>
      <c r="K320" s="106"/>
      <c r="O320" s="139"/>
      <c r="Q320" s="139"/>
    </row>
    <row r="321" spans="2:17">
      <c r="B321" s="139"/>
      <c r="D321" s="139"/>
      <c r="E321" s="139"/>
      <c r="G321" s="139"/>
      <c r="J321" s="139"/>
      <c r="K321" s="106"/>
      <c r="O321" s="139"/>
      <c r="Q321" s="139"/>
    </row>
    <row r="322" spans="2:17">
      <c r="B322" s="139"/>
      <c r="D322" s="139"/>
      <c r="E322" s="139"/>
      <c r="G322" s="139"/>
      <c r="J322" s="139"/>
      <c r="K322" s="106"/>
      <c r="O322" s="139"/>
      <c r="Q322" s="139"/>
    </row>
    <row r="323" spans="2:17">
      <c r="B323" s="139"/>
      <c r="D323" s="139"/>
      <c r="E323" s="139"/>
      <c r="G323" s="139"/>
      <c r="J323" s="139"/>
      <c r="K323" s="106"/>
      <c r="O323" s="139"/>
      <c r="Q323" s="139"/>
    </row>
    <row r="324" spans="2:17">
      <c r="B324" s="139"/>
      <c r="D324" s="139"/>
      <c r="E324" s="139"/>
      <c r="G324" s="139"/>
      <c r="J324" s="139"/>
      <c r="K324" s="106"/>
      <c r="O324" s="139"/>
      <c r="Q324" s="139"/>
    </row>
    <row r="325" spans="2:17">
      <c r="B325" s="139"/>
      <c r="D325" s="139"/>
      <c r="E325" s="139"/>
      <c r="G325" s="139"/>
      <c r="J325" s="139"/>
      <c r="K325" s="106"/>
      <c r="O325" s="139"/>
      <c r="Q325" s="139"/>
    </row>
    <row r="326" spans="2:17">
      <c r="B326" s="139"/>
      <c r="D326" s="139"/>
      <c r="E326" s="139"/>
      <c r="G326" s="139"/>
      <c r="J326" s="139"/>
      <c r="K326" s="106"/>
      <c r="O326" s="139"/>
      <c r="Q326" s="139"/>
    </row>
    <row r="327" spans="2:17">
      <c r="B327" s="139"/>
      <c r="D327" s="139"/>
      <c r="E327" s="139"/>
      <c r="G327" s="139"/>
      <c r="J327" s="139"/>
      <c r="K327" s="106"/>
      <c r="O327" s="139"/>
      <c r="Q327" s="139"/>
    </row>
    <row r="328" spans="2:17">
      <c r="B328" s="139"/>
      <c r="D328" s="139"/>
      <c r="E328" s="139"/>
      <c r="G328" s="139"/>
      <c r="J328" s="139"/>
      <c r="K328" s="106"/>
      <c r="O328" s="139"/>
      <c r="Q328" s="139"/>
    </row>
    <row r="329" spans="2:17">
      <c r="B329" s="139"/>
      <c r="D329" s="139"/>
      <c r="E329" s="139"/>
      <c r="G329" s="139"/>
      <c r="J329" s="139"/>
      <c r="K329" s="106"/>
      <c r="O329" s="139"/>
      <c r="Q329" s="139"/>
    </row>
    <row r="330" spans="2:17">
      <c r="B330" s="139"/>
      <c r="D330" s="139"/>
      <c r="E330" s="139"/>
      <c r="G330" s="139"/>
      <c r="J330" s="139"/>
      <c r="K330" s="106"/>
      <c r="O330" s="139"/>
      <c r="Q330" s="139"/>
    </row>
    <row r="331" spans="2:17">
      <c r="B331" s="139"/>
      <c r="D331" s="139"/>
      <c r="E331" s="139"/>
      <c r="G331" s="139"/>
      <c r="J331" s="139"/>
      <c r="K331" s="106"/>
      <c r="O331" s="139"/>
      <c r="Q331" s="139"/>
    </row>
    <row r="332" spans="2:17">
      <c r="B332" s="139"/>
      <c r="D332" s="139"/>
      <c r="E332" s="139"/>
      <c r="G332" s="139"/>
      <c r="J332" s="139"/>
      <c r="K332" s="106"/>
      <c r="O332" s="139"/>
      <c r="Q332" s="139"/>
    </row>
    <row r="333" spans="2:17">
      <c r="B333" s="139"/>
      <c r="D333" s="139"/>
      <c r="E333" s="139"/>
      <c r="G333" s="139"/>
      <c r="J333" s="139"/>
      <c r="L333" s="141" t="str">
        <f>IF(Electives!Q345&lt;&gt;"", Electives!Q345, " ")</f>
        <v xml:space="preserve"> </v>
      </c>
      <c r="O333" s="139"/>
      <c r="Q333" s="139"/>
    </row>
    <row r="334" spans="2:17">
      <c r="B334" s="139"/>
      <c r="D334" s="139"/>
      <c r="E334" s="139"/>
      <c r="G334" s="139"/>
      <c r="J334" s="139"/>
      <c r="L334" s="141" t="str">
        <f>IF(Electives!Q346&lt;&gt;"", Electives!Q346, " ")</f>
        <v xml:space="preserve"> </v>
      </c>
      <c r="O334" s="139"/>
      <c r="Q334" s="139"/>
    </row>
    <row r="335" spans="2:17">
      <c r="B335" s="139"/>
      <c r="D335" s="139"/>
      <c r="E335" s="139"/>
      <c r="G335" s="139"/>
    </row>
    <row r="336" spans="2:17">
      <c r="D336" s="139"/>
      <c r="E336" s="139"/>
      <c r="G336" s="139"/>
    </row>
  </sheetData>
  <sheetProtection algorithmName="SHA-512" hashValue="xrdroUAnSmYqxdhItP4s7t582g9pMQyYaE3EjDPnkgihMhM+oewsjVqBxLE7ZHibhfLhRD+sQ6QvYX0ZN41wkQ==" saltValue="pwsUWmlo659bqzBVZVHhJA==" spinCount="100000" sheet="1" objects="1" scenarios="1" selectLockedCells="1" selectUnlockedCells="1"/>
  <mergeCells count="67">
    <mergeCell ref="D37:D45"/>
    <mergeCell ref="N37:Q37"/>
    <mergeCell ref="D3:G3"/>
    <mergeCell ref="D17:G17"/>
    <mergeCell ref="D9:F9"/>
    <mergeCell ref="D10:D16"/>
    <mergeCell ref="D23:G23"/>
    <mergeCell ref="D24:D28"/>
    <mergeCell ref="I27:K27"/>
    <mergeCell ref="N27:Q27"/>
    <mergeCell ref="N38:N41"/>
    <mergeCell ref="I42:L42"/>
    <mergeCell ref="N42:Q42"/>
    <mergeCell ref="I43:I51"/>
    <mergeCell ref="N43:N49"/>
    <mergeCell ref="N50:Q50"/>
    <mergeCell ref="D1:G2"/>
    <mergeCell ref="D4:D8"/>
    <mergeCell ref="N12:Q12"/>
    <mergeCell ref="I11:K11"/>
    <mergeCell ref="D18:D22"/>
    <mergeCell ref="I18:K18"/>
    <mergeCell ref="N18:Q18"/>
    <mergeCell ref="I12:I17"/>
    <mergeCell ref="S1:V2"/>
    <mergeCell ref="I4:I10"/>
    <mergeCell ref="T4:U4"/>
    <mergeCell ref="T5:U5"/>
    <mergeCell ref="T6:U6"/>
    <mergeCell ref="T7:U7"/>
    <mergeCell ref="T8:U8"/>
    <mergeCell ref="T9:U9"/>
    <mergeCell ref="T10:U10"/>
    <mergeCell ref="N4:N11"/>
    <mergeCell ref="I3:L3"/>
    <mergeCell ref="N3:Q3"/>
    <mergeCell ref="N1:Q2"/>
    <mergeCell ref="I1:L2"/>
    <mergeCell ref="T11:U11"/>
    <mergeCell ref="T12:U12"/>
    <mergeCell ref="N13:N17"/>
    <mergeCell ref="T13:U13"/>
    <mergeCell ref="T14:U14"/>
    <mergeCell ref="T15:U15"/>
    <mergeCell ref="T16:U16"/>
    <mergeCell ref="T17:U17"/>
    <mergeCell ref="T18:U18"/>
    <mergeCell ref="I19:I26"/>
    <mergeCell ref="N19:N26"/>
    <mergeCell ref="T19:U19"/>
    <mergeCell ref="T20:U20"/>
    <mergeCell ref="T21:U21"/>
    <mergeCell ref="T22:U22"/>
    <mergeCell ref="T23:U23"/>
    <mergeCell ref="T24:U24"/>
    <mergeCell ref="T25:U25"/>
    <mergeCell ref="T26:U26"/>
    <mergeCell ref="D29:G29"/>
    <mergeCell ref="D30:D35"/>
    <mergeCell ref="S30:V31"/>
    <mergeCell ref="I35:L35"/>
    <mergeCell ref="D36:G36"/>
    <mergeCell ref="N51:N55"/>
    <mergeCell ref="I36:I41"/>
    <mergeCell ref="T27:U27"/>
    <mergeCell ref="I28:I34"/>
    <mergeCell ref="N28:N36"/>
  </mergeCells>
  <phoneticPr fontId="2" type="noConversion"/>
  <pageMargins left="0.75" right="0.75" top="1" bottom="1" header="0.5" footer="0.5"/>
  <pageSetup scale="39" orientation="portrait" r:id="rId1"/>
  <headerFooter alignWithMargins="0">
    <oddHeader>&amp;C&amp;"Arial,Bold"&amp;14TigerTrax
&amp;12&amp;D</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36"/>
  <sheetViews>
    <sheetView showGridLines="0" zoomScaleNormal="100" zoomScaleSheetLayoutView="55" workbookViewId="0">
      <pane xSplit="2" ySplit="2" topLeftCell="C3" activePane="bottomRight" state="frozen"/>
      <selection pane="topRight"/>
      <selection pane="bottomLeft"/>
      <selection pane="bottomRight" activeCell="C1" sqref="C1"/>
    </sheetView>
  </sheetViews>
  <sheetFormatPr defaultColWidth="9.140625" defaultRowHeight="12.75"/>
  <cols>
    <col min="1" max="1" width="31.140625" style="139" customWidth="1"/>
    <col min="2" max="2" width="3.85546875" style="141" customWidth="1"/>
    <col min="3" max="3" width="6.42578125" style="139" customWidth="1"/>
    <col min="4" max="4" width="2.5703125" style="24" customWidth="1"/>
    <col min="5" max="5" width="2.5703125" style="141" customWidth="1"/>
    <col min="6" max="6" width="32.85546875" style="139" customWidth="1"/>
    <col min="7" max="7" width="3.42578125" style="141" customWidth="1"/>
    <col min="8" max="8" width="6.42578125" style="139" customWidth="1"/>
    <col min="9" max="9" width="3.28515625" style="139" customWidth="1"/>
    <col min="10" max="10" width="3.28515625" style="141" customWidth="1"/>
    <col min="11" max="11" width="32.85546875" style="139" customWidth="1"/>
    <col min="12" max="12" width="3.42578125" style="141" customWidth="1"/>
    <col min="13" max="13" width="6.42578125" style="139" customWidth="1"/>
    <col min="14" max="14" width="3.28515625" style="139" customWidth="1"/>
    <col min="15" max="15" width="3.28515625" style="141" customWidth="1"/>
    <col min="16" max="16" width="32.85546875" style="139" customWidth="1"/>
    <col min="17" max="17" width="3.42578125" style="141" customWidth="1"/>
    <col min="18" max="18" width="6.42578125" style="139" customWidth="1"/>
    <col min="19" max="20" width="3.28515625" style="139" customWidth="1"/>
    <col min="21" max="21" width="33" style="139" customWidth="1"/>
    <col min="22" max="22" width="3.28515625" style="139" customWidth="1"/>
    <col min="23" max="16384" width="9.140625" style="139"/>
  </cols>
  <sheetData>
    <row r="1" spans="1:22" ht="21" customHeight="1">
      <c r="A1" s="17" t="str">
        <f ca="1">MID(CELL("filename",A1),FIND(IF(ISERROR(FIND("]",CELL("filename",A1))),"$","]"),CELL("filename",A1))+1,256)</f>
        <v>Scout 14</v>
      </c>
      <c r="D1" s="345" t="s">
        <v>241</v>
      </c>
      <c r="E1" s="345"/>
      <c r="F1" s="345"/>
      <c r="G1" s="345"/>
      <c r="I1" s="345" t="s">
        <v>0</v>
      </c>
      <c r="J1" s="345"/>
      <c r="K1" s="345"/>
      <c r="L1" s="345"/>
      <c r="N1" s="345" t="s">
        <v>0</v>
      </c>
      <c r="O1" s="345"/>
      <c r="P1" s="345"/>
      <c r="Q1" s="345"/>
      <c r="S1" s="329" t="s">
        <v>418</v>
      </c>
      <c r="T1" s="329"/>
      <c r="U1" s="329"/>
      <c r="V1" s="329"/>
    </row>
    <row r="2" spans="1:22" ht="7.5" customHeight="1">
      <c r="D2" s="345"/>
      <c r="E2" s="345"/>
      <c r="F2" s="345"/>
      <c r="G2" s="345"/>
      <c r="I2" s="345"/>
      <c r="J2" s="345"/>
      <c r="K2" s="345"/>
      <c r="L2" s="345"/>
      <c r="N2" s="345"/>
      <c r="O2" s="345"/>
      <c r="P2" s="345"/>
      <c r="Q2" s="345"/>
      <c r="S2" s="329"/>
      <c r="T2" s="329"/>
      <c r="U2" s="329"/>
      <c r="V2" s="329"/>
    </row>
    <row r="3" spans="1:22">
      <c r="A3" s="1" t="s">
        <v>13</v>
      </c>
      <c r="D3" s="344" t="str">
        <f>Achievements!B5</f>
        <v>Backyard Jungle / My Tiger Jungle</v>
      </c>
      <c r="E3" s="344"/>
      <c r="F3" s="344"/>
      <c r="G3" s="344"/>
      <c r="I3" s="344" t="str">
        <f>Electives!B6</f>
        <v>Curiosity, Intrigue, and Magical Mysteries</v>
      </c>
      <c r="J3" s="344"/>
      <c r="K3" s="344"/>
      <c r="L3" s="344"/>
      <c r="N3" s="344" t="str">
        <f>Electives!B61</f>
        <v>Sky is the Limit</v>
      </c>
      <c r="O3" s="344"/>
      <c r="P3" s="344"/>
      <c r="Q3" s="344"/>
      <c r="S3" s="175"/>
      <c r="T3" s="34" t="str">
        <f>'Cub Awards'!C5</f>
        <v>Emergency Preparedness</v>
      </c>
      <c r="U3" s="34"/>
      <c r="V3" s="68"/>
    </row>
    <row r="4" spans="1:22" ht="12.75" customHeight="1">
      <c r="A4" s="43" t="s">
        <v>33</v>
      </c>
      <c r="B4" s="16" t="str">
        <f>Bobcat!R13</f>
        <v/>
      </c>
      <c r="D4" s="346" t="str">
        <f>Achievements!E5</f>
        <v>(do 1 and two of 2-5)</v>
      </c>
      <c r="E4" s="16">
        <f>Achievements!B6</f>
        <v>1</v>
      </c>
      <c r="F4" s="105" t="str">
        <f>Achievements!C6</f>
        <v>With partner, go on a walk</v>
      </c>
      <c r="G4" s="16" t="str">
        <f>IF(Achievements!R6&lt;&gt;"", Achievements!R6, " ")</f>
        <v xml:space="preserve"> </v>
      </c>
      <c r="I4" s="335" t="str">
        <f>Electives!E6</f>
        <v>(do 1-2 and one of 3-5)</v>
      </c>
      <c r="J4" s="16" t="str">
        <f>Electives!B7</f>
        <v>1a</v>
      </c>
      <c r="K4" s="107" t="str">
        <f>Electives!C7</f>
        <v>Learn and Practice a magic trick</v>
      </c>
      <c r="L4" s="16" t="str">
        <f>IF(Electives!R7&lt;&gt;"", Electives!R7, " ")</f>
        <v xml:space="preserve"> </v>
      </c>
      <c r="N4" s="342" t="str">
        <f>Electives!E61</f>
        <v>(do 1-3 and one of 4-8)</v>
      </c>
      <c r="O4" s="16">
        <f>Electives!B62</f>
        <v>1</v>
      </c>
      <c r="P4" s="107" t="str">
        <f>Electives!C62</f>
        <v>Observe the night sky</v>
      </c>
      <c r="Q4" s="16" t="str">
        <f>IF(Electives!R62&lt;&gt;"", Electives!R62, " ")</f>
        <v xml:space="preserve"> </v>
      </c>
      <c r="S4" s="177">
        <f>'Cub Awards'!B6</f>
        <v>1</v>
      </c>
      <c r="T4" s="278" t="str">
        <f>'Cub Awards'!C6</f>
        <v>Cover a family fire plan and drill</v>
      </c>
      <c r="U4" s="278"/>
      <c r="V4" s="176" t="str">
        <f>IF('Cub Awards'!R6&lt;&gt;"", 'Cub Awards'!R6, "")</f>
        <v/>
      </c>
    </row>
    <row r="5" spans="1:22">
      <c r="A5" s="18" t="s">
        <v>32</v>
      </c>
      <c r="B5" s="21" t="str">
        <f>Tiger!R15</f>
        <v/>
      </c>
      <c r="D5" s="346"/>
      <c r="E5" s="16">
        <f>Achievements!B7</f>
        <v>2</v>
      </c>
      <c r="F5" s="105" t="str">
        <f>Achievements!C7</f>
        <v>Take a 1-foot hike</v>
      </c>
      <c r="G5" s="16" t="str">
        <f>IF(Achievements!R7&lt;&gt;"", Achievements!R7, " ")</f>
        <v xml:space="preserve"> </v>
      </c>
      <c r="I5" s="336"/>
      <c r="J5" s="16" t="str">
        <f>Electives!B8</f>
        <v>1b</v>
      </c>
      <c r="K5" s="107" t="str">
        <f>Electives!C8</f>
        <v>Create an invitation to a magic show</v>
      </c>
      <c r="L5" s="16" t="str">
        <f>IF(Electives!R8&lt;&gt;"", Electives!R8, " ")</f>
        <v xml:space="preserve"> </v>
      </c>
      <c r="N5" s="342"/>
      <c r="O5" s="16">
        <f>Electives!B63</f>
        <v>2</v>
      </c>
      <c r="P5" s="107" t="str">
        <f>Electives!C63</f>
        <v>Use a telescope or binoculars</v>
      </c>
      <c r="Q5" s="16" t="str">
        <f>IF(Electives!R63&lt;&gt;"", Electives!R63, " ")</f>
        <v xml:space="preserve"> </v>
      </c>
      <c r="S5" s="177">
        <f>'Cub Awards'!B7</f>
        <v>2</v>
      </c>
      <c r="T5" s="278" t="str">
        <f>'Cub Awards'!C7</f>
        <v>Discuss family emergency plan</v>
      </c>
      <c r="U5" s="278"/>
      <c r="V5" s="176" t="str">
        <f>IF('Cub Awards'!R7&lt;&gt;"", 'Cub Awards'!R7, "")</f>
        <v/>
      </c>
    </row>
    <row r="6" spans="1:22">
      <c r="A6" s="18" t="s">
        <v>244</v>
      </c>
      <c r="B6" s="21" t="str">
        <f>IF(COUNTIF(B11:B16,"C")&gt;0, COUNTIF(B11:B16,"C"), " ")</f>
        <v xml:space="preserve"> </v>
      </c>
      <c r="D6" s="346"/>
      <c r="E6" s="16">
        <f>Achievements!B8</f>
        <v>3</v>
      </c>
      <c r="F6" s="105" t="str">
        <f>Achievements!C8</f>
        <v>Point out two local birds</v>
      </c>
      <c r="G6" s="16" t="str">
        <f>IF(Achievements!R8&lt;&gt;"", Achievements!R8, " ")</f>
        <v xml:space="preserve"> </v>
      </c>
      <c r="I6" s="336"/>
      <c r="J6" s="16" t="str">
        <f>Electives!B9</f>
        <v>1c</v>
      </c>
      <c r="K6" s="107" t="str">
        <f>Electives!C9</f>
        <v>Put on a magic show</v>
      </c>
      <c r="L6" s="16" t="str">
        <f>IF(Electives!R9&lt;&gt;"", Electives!R9, " ")</f>
        <v xml:space="preserve"> </v>
      </c>
      <c r="N6" s="342"/>
      <c r="O6" s="16">
        <f>Electives!B64</f>
        <v>3</v>
      </c>
      <c r="P6" s="144" t="str">
        <f>Electives!C64</f>
        <v>Learn about two astronauts who were Scouts</v>
      </c>
      <c r="Q6" s="16" t="str">
        <f>IF(Electives!R64&lt;&gt;"", Electives!R64, " ")</f>
        <v xml:space="preserve"> </v>
      </c>
      <c r="S6" s="177">
        <f>'Cub Awards'!B8</f>
        <v>3</v>
      </c>
      <c r="T6" s="278" t="str">
        <f>'Cub Awards'!C8</f>
        <v>Create/plan/practice getting help</v>
      </c>
      <c r="U6" s="278"/>
      <c r="V6" s="176" t="str">
        <f>IF('Cub Awards'!R8&lt;&gt;"", 'Cub Awards'!R8, "")</f>
        <v/>
      </c>
    </row>
    <row r="7" spans="1:22">
      <c r="A7" s="47" t="s">
        <v>245</v>
      </c>
      <c r="B7" s="21" t="str">
        <f>IF(COUNTIF(B19:B31,"C")&gt;0, COUNTIF(B19:B31,"C"), " ")</f>
        <v xml:space="preserve"> </v>
      </c>
      <c r="D7" s="346"/>
      <c r="E7" s="16">
        <f>Achievements!B9</f>
        <v>4</v>
      </c>
      <c r="F7" s="105" t="str">
        <f>Achievements!C9</f>
        <v>Plant a plant in your neighborhood</v>
      </c>
      <c r="G7" s="16" t="str">
        <f>IF(Achievements!R9&lt;&gt;"", Achievements!R9, " ")</f>
        <v xml:space="preserve"> </v>
      </c>
      <c r="I7" s="336"/>
      <c r="J7" s="16">
        <f>Electives!B10</f>
        <v>2</v>
      </c>
      <c r="K7" s="107" t="str">
        <f>Electives!C10</f>
        <v>Spell your name in ASL and Braille</v>
      </c>
      <c r="L7" s="16" t="str">
        <f>IF(Electives!R10&lt;&gt;"", Electives!R10, " ")</f>
        <v xml:space="preserve"> </v>
      </c>
      <c r="N7" s="342"/>
      <c r="O7" s="16">
        <f>Electives!B65</f>
        <v>4</v>
      </c>
      <c r="P7" s="107" t="str">
        <f>Electives!C65</f>
        <v>Learn about two constellations</v>
      </c>
      <c r="Q7" s="16" t="str">
        <f>IF(Electives!R65&lt;&gt;"", Electives!R65, " ")</f>
        <v xml:space="preserve"> </v>
      </c>
      <c r="S7" s="177">
        <f>'Cub Awards'!B9</f>
        <v>4</v>
      </c>
      <c r="T7" s="278" t="str">
        <f>'Cub Awards'!C9</f>
        <v>Take a first-aid course for children</v>
      </c>
      <c r="U7" s="278"/>
      <c r="V7" s="176" t="str">
        <f>IF('Cub Awards'!R9&lt;&gt;"", 'Cub Awards'!R9, "")</f>
        <v/>
      </c>
    </row>
    <row r="8" spans="1:22" ht="12.75" customHeight="1">
      <c r="D8" s="346"/>
      <c r="E8" s="16">
        <f>Achievements!B10</f>
        <v>5</v>
      </c>
      <c r="F8" s="105" t="str">
        <f>Achievements!C10</f>
        <v>Build and hang a birdhouse</v>
      </c>
      <c r="G8" s="16" t="str">
        <f>IF(Achievements!R10&lt;&gt;"", Achievements!R10, " ")</f>
        <v xml:space="preserve"> </v>
      </c>
      <c r="I8" s="336"/>
      <c r="J8" s="16">
        <f>Electives!B11</f>
        <v>3</v>
      </c>
      <c r="K8" s="107" t="str">
        <f>Electives!C11</f>
        <v>Create a secret code</v>
      </c>
      <c r="L8" s="16" t="str">
        <f>IF(Electives!R11&lt;&gt;"", Electives!R11, " ")</f>
        <v xml:space="preserve"> </v>
      </c>
      <c r="N8" s="342"/>
      <c r="O8" s="16">
        <f>Electives!B66</f>
        <v>5</v>
      </c>
      <c r="P8" s="107" t="str">
        <f>Electives!C66</f>
        <v>Create your own constellation</v>
      </c>
      <c r="Q8" s="16" t="str">
        <f>IF(Electives!R66&lt;&gt;"", Electives!R66, " ")</f>
        <v xml:space="preserve"> </v>
      </c>
      <c r="S8" s="177">
        <f>'Cub Awards'!B10</f>
        <v>5</v>
      </c>
      <c r="T8" s="278" t="str">
        <f>'Cub Awards'!C10</f>
        <v>Join a safe kids program</v>
      </c>
      <c r="U8" s="278"/>
      <c r="V8" s="176" t="str">
        <f>IF('Cub Awards'!R10&lt;&gt;"", 'Cub Awards'!R10, "")</f>
        <v/>
      </c>
    </row>
    <row r="9" spans="1:22" ht="12.75" customHeight="1">
      <c r="D9" s="344" t="str">
        <f>Achievements!B12</f>
        <v>Games Tigers Play</v>
      </c>
      <c r="E9" s="344"/>
      <c r="F9" s="344"/>
      <c r="G9" s="141" t="str">
        <f>IF(Achievements!R11&lt;&gt;"", Achievements!R11, " ")</f>
        <v xml:space="preserve"> </v>
      </c>
      <c r="I9" s="336"/>
      <c r="J9" s="16">
        <f>Electives!B12</f>
        <v>4</v>
      </c>
      <c r="K9" s="107" t="str">
        <f>Electives!C12</f>
        <v>Crack a different secret code</v>
      </c>
      <c r="L9" s="16" t="str">
        <f>IF(Electives!R12&lt;&gt;"", Electives!R12, " ")</f>
        <v xml:space="preserve"> </v>
      </c>
      <c r="N9" s="342"/>
      <c r="O9" s="16">
        <f>Electives!B67</f>
        <v>6</v>
      </c>
      <c r="P9" s="107" t="str">
        <f>Electives!C67</f>
        <v>Create a homemade constellation</v>
      </c>
      <c r="Q9" s="16" t="str">
        <f>IF(Electives!R67&lt;&gt;"", Electives!R67, " ")</f>
        <v xml:space="preserve"> </v>
      </c>
      <c r="S9" s="177">
        <f>'Cub Awards'!B11</f>
        <v>6</v>
      </c>
      <c r="T9" s="278" t="str">
        <f>'Cub Awards'!C11</f>
        <v>Show what you have learned</v>
      </c>
      <c r="U9" s="278"/>
      <c r="V9" s="176" t="str">
        <f>IF('Cub Awards'!R11&lt;&gt;"", 'Cub Awards'!R11, "")</f>
        <v/>
      </c>
    </row>
    <row r="10" spans="1:22" ht="12" customHeight="1">
      <c r="A10" s="1" t="s">
        <v>14</v>
      </c>
      <c r="D10" s="342" t="str">
        <f>Achievements!E12</f>
        <v>(do 1, 2, and two of 3-5)</v>
      </c>
      <c r="E10" s="16" t="str">
        <f>Achievements!B13</f>
        <v>1a</v>
      </c>
      <c r="F10" s="105" t="str">
        <f>Achievements!C13</f>
        <v>Play two initiative games with your den</v>
      </c>
      <c r="G10" s="16" t="str">
        <f>IF(Achievements!R13&lt;&gt;"", Achievements!R13, " ")</f>
        <v xml:space="preserve"> </v>
      </c>
      <c r="I10" s="337"/>
      <c r="J10" s="16">
        <f>Electives!B13</f>
        <v>5</v>
      </c>
      <c r="K10" s="107" t="str">
        <f>Electives!C13</f>
        <v>Demonstrate how magic works</v>
      </c>
      <c r="L10" s="16" t="str">
        <f>IF(Electives!R13&lt;&gt;"", Electives!R13, " ")</f>
        <v xml:space="preserve"> </v>
      </c>
      <c r="N10" s="342"/>
      <c r="O10" s="16">
        <f>Electives!B68</f>
        <v>7</v>
      </c>
      <c r="P10" s="107" t="str">
        <f>Electives!C68</f>
        <v>Learn about two jobs in astronomy</v>
      </c>
      <c r="Q10" s="16" t="str">
        <f>IF(Electives!R68&lt;&gt;"", Electives!R68, " ")</f>
        <v xml:space="preserve"> </v>
      </c>
      <c r="T10" s="330" t="str">
        <f>'Cub Awards'!C13</f>
        <v>Outdoor Activity Award</v>
      </c>
      <c r="U10" s="331"/>
    </row>
    <row r="11" spans="1:22">
      <c r="A11" s="19" t="str">
        <f>D3</f>
        <v>Backyard Jungle / My Tiger Jungle</v>
      </c>
      <c r="B11" s="111" t="str">
        <f>Achievements!R11</f>
        <v xml:space="preserve"> </v>
      </c>
      <c r="D11" s="342"/>
      <c r="E11" s="16" t="str">
        <f>Achievements!B14</f>
        <v>1b</v>
      </c>
      <c r="F11" s="105" t="str">
        <f>Achievements!C14</f>
        <v>Listen carefully to and follow the rules</v>
      </c>
      <c r="G11" s="16" t="str">
        <f>IF(Achievements!R14&lt;&gt;"", Achievements!R14, " ")</f>
        <v xml:space="preserve"> </v>
      </c>
      <c r="I11" s="338" t="str">
        <f>Electives!B15</f>
        <v>Earning Your Stripes</v>
      </c>
      <c r="J11" s="338"/>
      <c r="K11" s="338"/>
      <c r="N11" s="342"/>
      <c r="O11" s="16">
        <f>Electives!B69</f>
        <v>8</v>
      </c>
      <c r="P11" s="107" t="str">
        <f>Electives!C69</f>
        <v>Visit a planetarium</v>
      </c>
      <c r="Q11" s="16" t="str">
        <f>IF(Electives!R69&lt;&gt;"", Electives!R69, " ")</f>
        <v xml:space="preserve"> </v>
      </c>
      <c r="S11" s="177">
        <f>'Cub Awards'!B14</f>
        <v>1</v>
      </c>
      <c r="T11" s="278" t="str">
        <f>'Cub Awards'!C14</f>
        <v>Attend either summer Day or Resident camp</v>
      </c>
      <c r="U11" s="278"/>
      <c r="V11" s="176" t="str">
        <f>IF('Cub Awards'!R14&lt;&gt;"", 'Cub Awards'!R14, "")</f>
        <v/>
      </c>
    </row>
    <row r="12" spans="1:22" ht="12.75" customHeight="1">
      <c r="A12" s="20" t="str">
        <f>D9</f>
        <v>Games Tigers Play</v>
      </c>
      <c r="B12" s="111" t="str">
        <f>Achievements!R20</f>
        <v/>
      </c>
      <c r="D12" s="342"/>
      <c r="E12" s="16" t="str">
        <f>Achievements!B15</f>
        <v>1c</v>
      </c>
      <c r="F12" s="143" t="str">
        <f>Achievements!C15</f>
        <v>Talk about what you learned while playing</v>
      </c>
      <c r="G12" s="16" t="str">
        <f>IF(Achievements!R15&lt;&gt;"", Achievements!R15, " ")</f>
        <v xml:space="preserve"> </v>
      </c>
      <c r="I12" s="343" t="str">
        <f>Electives!E15</f>
        <v>(do all)</v>
      </c>
      <c r="J12" s="16">
        <f>Electives!B16</f>
        <v>1</v>
      </c>
      <c r="K12" s="107" t="str">
        <f>Electives!C16</f>
        <v>Share five things that are orange</v>
      </c>
      <c r="L12" s="16" t="str">
        <f>IF(Electives!R16&lt;&gt;"", Electives!R16, " ")</f>
        <v xml:space="preserve"> </v>
      </c>
      <c r="N12" s="344" t="str">
        <f>Electives!B71</f>
        <v>Stories in Shapes</v>
      </c>
      <c r="O12" s="344"/>
      <c r="P12" s="344"/>
      <c r="Q12" s="344"/>
      <c r="S12" s="177">
        <f>'Cub Awards'!B15</f>
        <v>2</v>
      </c>
      <c r="T12" s="278" t="str">
        <f>'Cub Awards'!C15</f>
        <v>Complete Backyard Jungle / My Tiger Jungle</v>
      </c>
      <c r="U12" s="278"/>
      <c r="V12" s="176" t="str">
        <f>IF('Cub Awards'!R15&lt;&gt;"", 'Cub Awards'!R15, "")</f>
        <v xml:space="preserve"> </v>
      </c>
    </row>
    <row r="13" spans="1:22" ht="13.15" customHeight="1">
      <c r="A13" s="20" t="str">
        <f>D17</f>
        <v>My Family's Duty to God</v>
      </c>
      <c r="B13" s="111" t="str">
        <f>Achievements!R27</f>
        <v xml:space="preserve"> </v>
      </c>
      <c r="D13" s="342"/>
      <c r="E13" s="16">
        <f>Achievements!B16</f>
        <v>2</v>
      </c>
      <c r="F13" s="142" t="str">
        <f>Achievements!C16</f>
        <v>Bring a nutritious snack to den meeting</v>
      </c>
      <c r="G13" s="16" t="str">
        <f>IF(Achievements!R16&lt;&gt;"", Achievements!R16, " ")</f>
        <v xml:space="preserve"> </v>
      </c>
      <c r="I13" s="343"/>
      <c r="J13" s="16">
        <f>Electives!B17</f>
        <v>2</v>
      </c>
      <c r="K13" s="145" t="str">
        <f>Electives!C17</f>
        <v>Demonstrate loyalty to others over a week</v>
      </c>
      <c r="L13" s="16" t="str">
        <f>IF(Electives!R17&lt;&gt;"", Electives!R17, " ")</f>
        <v xml:space="preserve"> </v>
      </c>
      <c r="N13" s="339" t="str">
        <f>Electives!E71</f>
        <v>(do four)</v>
      </c>
      <c r="O13" s="16">
        <f>Electives!B72</f>
        <v>1</v>
      </c>
      <c r="P13" s="108" t="str">
        <f>Electives!C72</f>
        <v>Visit an art gallery or museum</v>
      </c>
      <c r="Q13" s="16" t="str">
        <f>IF(Electives!R72&lt;&gt;"", Electives!R72, " ")</f>
        <v xml:space="preserve"> </v>
      </c>
      <c r="S13" s="177">
        <f>'Cub Awards'!B16</f>
        <v>3</v>
      </c>
      <c r="T13" s="278" t="str">
        <f>'Cub Awards'!C16</f>
        <v>do four</v>
      </c>
      <c r="U13" s="278"/>
      <c r="V13" s="176" t="str">
        <f>IF('Cub Awards'!R16&lt;&gt;"", 'Cub Awards'!R16, "")</f>
        <v/>
      </c>
    </row>
    <row r="14" spans="1:22">
      <c r="A14" s="20" t="str">
        <f>D23</f>
        <v>Team Tiger</v>
      </c>
      <c r="B14" s="111" t="str">
        <f>Achievements!R34</f>
        <v/>
      </c>
      <c r="D14" s="342"/>
      <c r="E14" s="16">
        <f>Achievements!B17</f>
        <v>3</v>
      </c>
      <c r="F14" s="105" t="str">
        <f>Achievements!C17</f>
        <v>Make up a game with your den</v>
      </c>
      <c r="G14" s="16" t="str">
        <f>IF(Achievements!R17&lt;&gt;"", Achievements!R17, " ")</f>
        <v xml:space="preserve"> </v>
      </c>
      <c r="I14" s="343"/>
      <c r="J14" s="16">
        <f>Electives!B18</f>
        <v>3</v>
      </c>
      <c r="K14" s="107" t="str">
        <f>Electives!C18</f>
        <v>Do a new task to help your family</v>
      </c>
      <c r="L14" s="16" t="str">
        <f>IF(Electives!R18&lt;&gt;"", Electives!R18, " ")</f>
        <v xml:space="preserve"> </v>
      </c>
      <c r="N14" s="340"/>
      <c r="O14" s="16">
        <f>Electives!B73</f>
        <v>2</v>
      </c>
      <c r="P14" s="108" t="str">
        <f>Electives!C73</f>
        <v>Discuss what you like about art piece</v>
      </c>
      <c r="Q14" s="16" t="str">
        <f>IF(Electives!R73&lt;&gt;"", Electives!R73, " ")</f>
        <v xml:space="preserve"> </v>
      </c>
      <c r="S14" s="177" t="str">
        <f>'Cub Awards'!B17</f>
        <v>a</v>
      </c>
      <c r="T14" s="278" t="str">
        <f>'Cub Awards'!C17</f>
        <v>Participate in nature hike</v>
      </c>
      <c r="U14" s="278"/>
      <c r="V14" s="176" t="str">
        <f>IF('Cub Awards'!R17&lt;&gt;"", 'Cub Awards'!R17, "")</f>
        <v/>
      </c>
    </row>
    <row r="15" spans="1:22">
      <c r="A15" s="20" t="str">
        <f>D29</f>
        <v>Tiger Bites</v>
      </c>
      <c r="B15" s="111" t="str">
        <f>Achievements!R42</f>
        <v/>
      </c>
      <c r="D15" s="342"/>
      <c r="E15" s="16">
        <f>Achievements!B18</f>
        <v>4</v>
      </c>
      <c r="F15" s="105" t="str">
        <f>Achievements!C18</f>
        <v>Make up a new game and play it</v>
      </c>
      <c r="G15" s="16" t="str">
        <f>IF(Achievements!R18&lt;&gt;"", Achievements!R18, " ")</f>
        <v xml:space="preserve"> </v>
      </c>
      <c r="I15" s="343"/>
      <c r="J15" s="16">
        <f>Electives!B19</f>
        <v>4</v>
      </c>
      <c r="K15" s="107" t="str">
        <f>Electives!C19</f>
        <v>Talk about polite language</v>
      </c>
      <c r="L15" s="16" t="str">
        <f>IF(Electives!R19&lt;&gt;"", Electives!R19, " ")</f>
        <v xml:space="preserve"> </v>
      </c>
      <c r="N15" s="340"/>
      <c r="O15" s="16">
        <f>Electives!B74</f>
        <v>3</v>
      </c>
      <c r="P15" s="108" t="str">
        <f>Electives!C74</f>
        <v>Create an art piece</v>
      </c>
      <c r="Q15" s="16" t="str">
        <f>IF(Electives!R74&lt;&gt;"", Electives!R74, " ")</f>
        <v xml:space="preserve"> </v>
      </c>
      <c r="S15" s="177" t="str">
        <f>'Cub Awards'!B18</f>
        <v>b</v>
      </c>
      <c r="T15" s="278" t="str">
        <f>'Cub Awards'!C18</f>
        <v>Participate in outdoor activity</v>
      </c>
      <c r="U15" s="278"/>
      <c r="V15" s="176" t="str">
        <f>IF('Cub Awards'!R18&lt;&gt;"", 'Cub Awards'!R18, "")</f>
        <v/>
      </c>
    </row>
    <row r="16" spans="1:22" ht="12.75" customHeight="1">
      <c r="A16" s="112" t="str">
        <f>D36</f>
        <v>Tigers in the Wild</v>
      </c>
      <c r="B16" s="111" t="str">
        <f>Achievements!R53</f>
        <v/>
      </c>
      <c r="D16" s="342"/>
      <c r="E16" s="16">
        <f>Achievements!B19</f>
        <v>5</v>
      </c>
      <c r="F16" s="105" t="str">
        <f>Achievements!C19</f>
        <v>Learn how being active is part of health</v>
      </c>
      <c r="G16" s="16" t="str">
        <f>IF(Achievements!R19&lt;&gt;"", Achievements!R19, " ")</f>
        <v xml:space="preserve"> </v>
      </c>
      <c r="I16" s="343"/>
      <c r="J16" s="16">
        <f>Electives!B20</f>
        <v>5</v>
      </c>
      <c r="K16" s="107" t="str">
        <f>Electives!C20</f>
        <v>Play a game with your den politely</v>
      </c>
      <c r="L16" s="16" t="str">
        <f>IF(Electives!R20&lt;&gt;"", Electives!R20, " ")</f>
        <v xml:space="preserve"> </v>
      </c>
      <c r="N16" s="340"/>
      <c r="O16" s="16">
        <f>Electives!B75</f>
        <v>4</v>
      </c>
      <c r="P16" s="108" t="str">
        <f>Electives!C75</f>
        <v>Create an art piece using shapes</v>
      </c>
      <c r="Q16" s="16" t="str">
        <f>IF(Electives!R75&lt;&gt;"", Electives!R75, " ")</f>
        <v xml:space="preserve"> </v>
      </c>
      <c r="S16" s="177" t="str">
        <f>'Cub Awards'!B19</f>
        <v>c</v>
      </c>
      <c r="T16" s="278" t="str">
        <f>'Cub Awards'!C19</f>
        <v>Explain the buddy system</v>
      </c>
      <c r="U16" s="278"/>
      <c r="V16" s="176" t="str">
        <f>IF('Cub Awards'!R19&lt;&gt;"", 'Cub Awards'!R19, "")</f>
        <v/>
      </c>
    </row>
    <row r="17" spans="1:22">
      <c r="A17" s="45"/>
      <c r="B17" s="46"/>
      <c r="D17" s="344" t="str">
        <f>Achievements!B21</f>
        <v>My Family's Duty to God</v>
      </c>
      <c r="E17" s="344"/>
      <c r="F17" s="344"/>
      <c r="G17" s="344"/>
      <c r="I17" s="343"/>
      <c r="J17" s="16">
        <f>Electives!B21</f>
        <v>6</v>
      </c>
      <c r="K17" s="107" t="str">
        <f>Electives!C21</f>
        <v>Work on a service project</v>
      </c>
      <c r="L17" s="16" t="str">
        <f>IF(Electives!R21&lt;&gt;"", Electives!R21, " ")</f>
        <v xml:space="preserve"> </v>
      </c>
      <c r="N17" s="341"/>
      <c r="O17" s="16">
        <f>Electives!B76</f>
        <v>5</v>
      </c>
      <c r="P17" s="108" t="str">
        <f>Electives!C76</f>
        <v>Use tangrams to create shapes</v>
      </c>
      <c r="Q17" s="16" t="str">
        <f>IF(Electives!R76&lt;&gt;"", Electives!R76, " ")</f>
        <v xml:space="preserve"> </v>
      </c>
      <c r="R17" s="138"/>
      <c r="S17" s="177" t="str">
        <f>'Cub Awards'!B20</f>
        <v>d</v>
      </c>
      <c r="T17" s="278" t="str">
        <f>'Cub Awards'!C20</f>
        <v>Attend a pack overnighter</v>
      </c>
      <c r="U17" s="278"/>
      <c r="V17" s="176" t="str">
        <f>IF('Cub Awards'!R20&lt;&gt;"", 'Cub Awards'!R20, "")</f>
        <v/>
      </c>
    </row>
    <row r="18" spans="1:22" ht="12.75" customHeight="1">
      <c r="A18" s="1" t="s">
        <v>243</v>
      </c>
      <c r="D18" s="332" t="str">
        <f>Achievements!E21</f>
        <v>(do 1 and two of 2-5)</v>
      </c>
      <c r="E18" s="16">
        <f>Achievements!B22</f>
        <v>1</v>
      </c>
      <c r="F18" s="105" t="str">
        <f>Achievements!C22</f>
        <v>Find out what duty to God means</v>
      </c>
      <c r="G18" s="16" t="str">
        <f>IF(Achievements!R22&lt;&gt;"", Achievements!R22, " ")</f>
        <v xml:space="preserve"> </v>
      </c>
      <c r="I18" s="338" t="str">
        <f>Electives!B23</f>
        <v>Family Stories</v>
      </c>
      <c r="J18" s="338"/>
      <c r="K18" s="338"/>
      <c r="L18" s="141" t="str">
        <f>IF(Electives!R22&lt;&gt;"", Electives!R22, " ")</f>
        <v xml:space="preserve"> </v>
      </c>
      <c r="N18" s="338" t="str">
        <f>Electives!B78</f>
        <v>Tiger-iffic!</v>
      </c>
      <c r="O18" s="338"/>
      <c r="P18" s="338"/>
      <c r="Q18" s="338"/>
      <c r="S18" s="177" t="str">
        <f>'Cub Awards'!B21</f>
        <v>e</v>
      </c>
      <c r="T18" s="278" t="str">
        <f>'Cub Awards'!C21</f>
        <v>Complete an oudoor service project</v>
      </c>
      <c r="U18" s="278"/>
      <c r="V18" s="176" t="str">
        <f>IF('Cub Awards'!R21&lt;&gt;"", 'Cub Awards'!R21, "")</f>
        <v/>
      </c>
    </row>
    <row r="19" spans="1:22">
      <c r="A19" s="114" t="str">
        <f>I3</f>
        <v>Curiosity, Intrigue, and Magical Mysteries</v>
      </c>
      <c r="B19" s="16" t="str">
        <f>Electives!R14</f>
        <v/>
      </c>
      <c r="D19" s="333"/>
      <c r="E19" s="16">
        <f>Achievements!B23</f>
        <v>2</v>
      </c>
      <c r="F19" s="142" t="str">
        <f>Achievements!C23</f>
        <v>What makes family member special</v>
      </c>
      <c r="G19" s="16" t="str">
        <f>IF(Achievements!R23&lt;&gt;"", Achievements!R23, " ")</f>
        <v xml:space="preserve"> </v>
      </c>
      <c r="I19" s="343" t="str">
        <f>Electives!E23</f>
        <v>(do 1 and three of 2-8)</v>
      </c>
      <c r="J19" s="16">
        <f>Electives!B24</f>
        <v>1</v>
      </c>
      <c r="K19" s="107" t="str">
        <f>Electives!C24</f>
        <v>Discuss where your family originated</v>
      </c>
      <c r="L19" s="16" t="str">
        <f>IF(Electives!R24&lt;&gt;"", Electives!R24, " ")</f>
        <v xml:space="preserve"> </v>
      </c>
      <c r="N19" s="348" t="str">
        <f>Electives!E78</f>
        <v>(do 1-3 and one of 4-6)</v>
      </c>
      <c r="O19" s="16">
        <f>Electives!B79</f>
        <v>1</v>
      </c>
      <c r="P19" s="107" t="str">
        <f>Electives!C79</f>
        <v>Play two games by yourself</v>
      </c>
      <c r="Q19" s="16" t="str">
        <f>IF(Electives!R79&lt;&gt;"", Electives!R79, " ")</f>
        <v xml:space="preserve"> </v>
      </c>
      <c r="S19" s="177" t="str">
        <f>'Cub Awards'!B22</f>
        <v>f</v>
      </c>
      <c r="T19" s="278" t="str">
        <f>'Cub Awards'!C22</f>
        <v>Complete conservation project</v>
      </c>
      <c r="U19" s="278"/>
      <c r="V19" s="176" t="str">
        <f>IF('Cub Awards'!R22&lt;&gt;"", 'Cub Awards'!R22, "")</f>
        <v/>
      </c>
    </row>
    <row r="20" spans="1:22" ht="12.75" customHeight="1">
      <c r="A20" s="115" t="str">
        <f>I11</f>
        <v>Earning Your Stripes</v>
      </c>
      <c r="B20" s="16" t="str">
        <f>Electives!R22</f>
        <v xml:space="preserve"> </v>
      </c>
      <c r="D20" s="333"/>
      <c r="E20" s="16">
        <f>Achievements!B24</f>
        <v>3</v>
      </c>
      <c r="F20" s="105" t="str">
        <f>Achievements!C24</f>
        <v>Show your family's beliefs</v>
      </c>
      <c r="G20" s="16" t="str">
        <f>IF(Achievements!R24&lt;&gt;"", Achievements!R24, " ")</f>
        <v xml:space="preserve"> </v>
      </c>
      <c r="I20" s="343"/>
      <c r="J20" s="16">
        <f>Electives!B25</f>
        <v>2</v>
      </c>
      <c r="K20" s="107" t="str">
        <f>Electives!C25</f>
        <v>Make a family crest</v>
      </c>
      <c r="L20" s="16" t="str">
        <f>IF(Electives!R25&lt;&gt;"", Electives!R25, " ")</f>
        <v xml:space="preserve"> </v>
      </c>
      <c r="N20" s="348"/>
      <c r="O20" s="16">
        <f>Electives!B80</f>
        <v>2</v>
      </c>
      <c r="P20" s="107" t="str">
        <f>Electives!C80</f>
        <v>Play an inside game</v>
      </c>
      <c r="Q20" s="16" t="str">
        <f>IF(Electives!R80&lt;&gt;"", Electives!R80, " ")</f>
        <v xml:space="preserve"> </v>
      </c>
      <c r="S20" s="177" t="str">
        <f>'Cub Awards'!B23</f>
        <v>g</v>
      </c>
      <c r="T20" s="278" t="str">
        <f>'Cub Awards'!C23</f>
        <v>Earn the Summertime Pack Award</v>
      </c>
      <c r="U20" s="278"/>
      <c r="V20" s="176" t="str">
        <f>IF('Cub Awards'!R23&lt;&gt;"", 'Cub Awards'!R23, "")</f>
        <v/>
      </c>
    </row>
    <row r="21" spans="1:22">
      <c r="A21" s="115" t="str">
        <f>I18</f>
        <v>Family Stories</v>
      </c>
      <c r="B21" s="16" t="str">
        <f>Electives!R32</f>
        <v/>
      </c>
      <c r="D21" s="333"/>
      <c r="E21" s="16">
        <f>Achievements!B25</f>
        <v>4</v>
      </c>
      <c r="F21" s="105" t="str">
        <f>Achievements!C25</f>
        <v>Participate in a worship experience</v>
      </c>
      <c r="G21" s="16" t="str">
        <f>IF(Achievements!R25&lt;&gt;"", Achievements!R25, " ")</f>
        <v xml:space="preserve"> </v>
      </c>
      <c r="I21" s="343"/>
      <c r="J21" s="16">
        <f>Electives!B26</f>
        <v>3</v>
      </c>
      <c r="K21" s="107" t="str">
        <f>Electives!C26</f>
        <v>Find out about your heritage</v>
      </c>
      <c r="L21" s="16" t="str">
        <f>IF(Electives!R26&lt;&gt;"", Electives!R26, " ")</f>
        <v xml:space="preserve"> </v>
      </c>
      <c r="N21" s="348"/>
      <c r="O21" s="16">
        <f>Electives!B81</f>
        <v>3</v>
      </c>
      <c r="P21" s="107" t="str">
        <f>Electives!C81</f>
        <v>Play a problem-solving game</v>
      </c>
      <c r="Q21" s="16" t="str">
        <f>IF(Electives!R81&lt;&gt;"", Electives!R81, " ")</f>
        <v xml:space="preserve"> </v>
      </c>
      <c r="S21" s="177" t="str">
        <f>'Cub Awards'!B24</f>
        <v>h</v>
      </c>
      <c r="T21" s="278" t="str">
        <f>'Cub Awards'!C24</f>
        <v>Participate in nature observation</v>
      </c>
      <c r="U21" s="278"/>
      <c r="V21" s="176" t="str">
        <f>IF('Cub Awards'!R24&lt;&gt;"", 'Cub Awards'!R24, "")</f>
        <v/>
      </c>
    </row>
    <row r="22" spans="1:22">
      <c r="A22" s="115" t="str">
        <f>I27</f>
        <v>Floats and Boats</v>
      </c>
      <c r="B22" s="16" t="str">
        <f>Electives!R41</f>
        <v/>
      </c>
      <c r="D22" s="334"/>
      <c r="E22" s="16">
        <f>Achievements!B26</f>
        <v>5</v>
      </c>
      <c r="F22" s="143" t="str">
        <f>Achievements!C26</f>
        <v>Carry out an act that shows duty to God</v>
      </c>
      <c r="G22" s="16" t="str">
        <f>IF(Achievements!R26&lt;&gt;"", Achievements!R26, " ")</f>
        <v xml:space="preserve"> </v>
      </c>
      <c r="I22" s="343"/>
      <c r="J22" s="16">
        <f>Electives!B27</f>
        <v>4</v>
      </c>
      <c r="K22" s="107" t="str">
        <f>Electives!C27</f>
        <v>Interview a family elder</v>
      </c>
      <c r="L22" s="16" t="str">
        <f>IF(Electives!R27&lt;&gt;"", Electives!R27, " ")</f>
        <v xml:space="preserve"> </v>
      </c>
      <c r="N22" s="348"/>
      <c r="O22" s="16" t="str">
        <f>Electives!B82</f>
        <v>4a</v>
      </c>
      <c r="P22" s="107" t="str">
        <f>Electives!C82</f>
        <v>Play a family video game tournament</v>
      </c>
      <c r="Q22" s="16" t="str">
        <f>IF(Electives!R82&lt;&gt;"", Electives!R82, " ")</f>
        <v xml:space="preserve"> </v>
      </c>
      <c r="S22" s="177" t="str">
        <f>'Cub Awards'!B25</f>
        <v>i</v>
      </c>
      <c r="T22" s="278" t="str">
        <f>'Cub Awards'!C25</f>
        <v>Participate in outdoor aquatics</v>
      </c>
      <c r="U22" s="278"/>
      <c r="V22" s="176" t="str">
        <f>IF('Cub Awards'!R25&lt;&gt;"", 'Cub Awards'!R25, "")</f>
        <v/>
      </c>
    </row>
    <row r="23" spans="1:22">
      <c r="A23" s="116" t="str">
        <f>I35</f>
        <v>Good Knights</v>
      </c>
      <c r="B23" s="16" t="str">
        <f>Electives!R49</f>
        <v/>
      </c>
      <c r="D23" s="344" t="str">
        <f>Achievements!B28</f>
        <v>Team Tiger</v>
      </c>
      <c r="E23" s="344"/>
      <c r="F23" s="344"/>
      <c r="G23" s="344"/>
      <c r="I23" s="343"/>
      <c r="J23" s="16">
        <f>Electives!B28</f>
        <v>5</v>
      </c>
      <c r="K23" s="107" t="str">
        <f>Electives!C28</f>
        <v>Make a family tree</v>
      </c>
      <c r="L23" s="16" t="str">
        <f>IF(Electives!R28&lt;&gt;"", Electives!R28, " ")</f>
        <v xml:space="preserve"> </v>
      </c>
      <c r="N23" s="348"/>
      <c r="O23" s="16" t="str">
        <f>Electives!B83</f>
        <v>4b</v>
      </c>
      <c r="P23" s="145" t="str">
        <f>Electives!C83</f>
        <v>List three tips to help someone learn a game</v>
      </c>
      <c r="Q23" s="16" t="str">
        <f>IF(Electives!R83&lt;&gt;"", Electives!R83, " ")</f>
        <v xml:space="preserve"> </v>
      </c>
      <c r="S23" s="177" t="str">
        <f>'Cub Awards'!B26</f>
        <v>j</v>
      </c>
      <c r="T23" s="278" t="str">
        <f>'Cub Awards'!C26</f>
        <v>Participate in outdoor campfire pgm</v>
      </c>
      <c r="U23" s="278"/>
      <c r="V23" s="176" t="str">
        <f>IF('Cub Awards'!R26&lt;&gt;"", 'Cub Awards'!R26, "")</f>
        <v/>
      </c>
    </row>
    <row r="24" spans="1:22" ht="12.75" customHeight="1">
      <c r="A24" s="115" t="str">
        <f>I42</f>
        <v>Rolling Tigers</v>
      </c>
      <c r="B24" s="16" t="str">
        <f>Electives!R60</f>
        <v/>
      </c>
      <c r="D24" s="346" t="str">
        <f>Achievements!E28</f>
        <v>(do 1-2 and two of 3-5)</v>
      </c>
      <c r="E24" s="16">
        <f>Achievements!B29</f>
        <v>1</v>
      </c>
      <c r="F24" s="105" t="str">
        <f>Achievements!C29</f>
        <v>List different teams you're a part of</v>
      </c>
      <c r="G24" s="16" t="str">
        <f>IF(Achievements!R29&lt;&gt;"", Achievements!R29, " ")</f>
        <v xml:space="preserve"> </v>
      </c>
      <c r="I24" s="343"/>
      <c r="J24" s="16">
        <f>Electives!B29</f>
        <v>6</v>
      </c>
      <c r="K24" s="107" t="str">
        <f>Electives!C29</f>
        <v>Share what your name means</v>
      </c>
      <c r="L24" s="16" t="str">
        <f>IF(Electives!R29&lt;&gt;"", Electives!R29, " ")</f>
        <v xml:space="preserve"> </v>
      </c>
      <c r="N24" s="348"/>
      <c r="O24" s="16" t="str">
        <f>Electives!B84</f>
        <v>4c</v>
      </c>
      <c r="P24" s="108" t="str">
        <f>Electives!C84</f>
        <v>Play an appropriate game with a friend</v>
      </c>
      <c r="Q24" s="16" t="str">
        <f>IF(Electives!R84&lt;&gt;"", Electives!R84, " ")</f>
        <v xml:space="preserve"> </v>
      </c>
      <c r="S24" s="177" t="str">
        <f>'Cub Awards'!B27</f>
        <v>k</v>
      </c>
      <c r="T24" s="278" t="str">
        <f>'Cub Awards'!C27</f>
        <v>Participate in outdoor sporting event</v>
      </c>
      <c r="U24" s="278"/>
      <c r="V24" s="176" t="str">
        <f>IF('Cub Awards'!R27&lt;&gt;"", 'Cub Awards'!R27, "")</f>
        <v/>
      </c>
    </row>
    <row r="25" spans="1:22" ht="12.75" customHeight="1">
      <c r="A25" s="115" t="str">
        <f>N3</f>
        <v>Sky is the Limit</v>
      </c>
      <c r="B25" s="16" t="str">
        <f>Electives!R70</f>
        <v/>
      </c>
      <c r="D25" s="346"/>
      <c r="E25" s="16">
        <f>Achievements!B30</f>
        <v>2</v>
      </c>
      <c r="F25" s="105" t="str">
        <f>Achievements!C30</f>
        <v>Make a den job chart</v>
      </c>
      <c r="G25" s="16" t="str">
        <f>IF(Achievements!R30&lt;&gt;"", Achievements!R30, " ")</f>
        <v xml:space="preserve"> </v>
      </c>
      <c r="I25" s="343"/>
      <c r="J25" s="16">
        <f>Electives!B30</f>
        <v>7</v>
      </c>
      <c r="K25" s="145" t="str">
        <f>Electives!C30</f>
        <v>Share favorite snack from your heritage</v>
      </c>
      <c r="L25" s="16" t="str">
        <f>IF(Electives!R30&lt;&gt;"", Electives!R30, " ")</f>
        <v xml:space="preserve"> </v>
      </c>
      <c r="N25" s="348"/>
      <c r="O25" s="16">
        <f>Electives!B85</f>
        <v>5</v>
      </c>
      <c r="P25" s="107" t="str">
        <f>Electives!C85</f>
        <v>Invent a game and play it</v>
      </c>
      <c r="Q25" s="16" t="str">
        <f>IF(Electives!R85&lt;&gt;"", Electives!R85, " ")</f>
        <v xml:space="preserve"> </v>
      </c>
      <c r="S25" s="177" t="str">
        <f>'Cub Awards'!B28</f>
        <v>l</v>
      </c>
      <c r="T25" s="278" t="str">
        <f>'Cub Awards'!C28</f>
        <v>Participate in outdoor worship service</v>
      </c>
      <c r="U25" s="278"/>
      <c r="V25" s="176" t="str">
        <f>IF('Cub Awards'!R28&lt;&gt;"", 'Cub Awards'!R28, "")</f>
        <v/>
      </c>
    </row>
    <row r="26" spans="1:22" ht="12.75" customHeight="1">
      <c r="A26" s="115" t="str">
        <f>N12</f>
        <v>Stories in Shapes</v>
      </c>
      <c r="B26" s="113" t="str">
        <f>Electives!R77</f>
        <v/>
      </c>
      <c r="D26" s="346"/>
      <c r="E26" s="16">
        <f>Achievements!B31</f>
        <v>3</v>
      </c>
      <c r="F26" s="143" t="str">
        <f>Achievements!C31</f>
        <v>Do two chores at home weekly for a month</v>
      </c>
      <c r="G26" s="16" t="str">
        <f>IF(Achievements!R31&lt;&gt;"", Achievements!R31, " ")</f>
        <v xml:space="preserve"> </v>
      </c>
      <c r="I26" s="343"/>
      <c r="J26" s="16">
        <f>Electives!B31</f>
        <v>8</v>
      </c>
      <c r="K26" s="107" t="str">
        <f>Electives!C31</f>
        <v>Locate your family's origin on a map</v>
      </c>
      <c r="L26" s="16" t="str">
        <f>IF(Electives!R31&lt;&gt;"", Electives!R31, " ")</f>
        <v xml:space="preserve"> </v>
      </c>
      <c r="N26" s="348"/>
      <c r="O26" s="16">
        <f>Electives!B86</f>
        <v>6</v>
      </c>
      <c r="P26" s="107" t="str">
        <f>Electives!C86</f>
        <v>Play a team game with your den</v>
      </c>
      <c r="Q26" s="16" t="str">
        <f>IF(Electives!R86&lt;&gt;"", Electives!R86, " ")</f>
        <v xml:space="preserve"> </v>
      </c>
      <c r="S26" s="177" t="str">
        <f>'Cub Awards'!B29</f>
        <v>m</v>
      </c>
      <c r="T26" s="278" t="str">
        <f>'Cub Awards'!C29</f>
        <v>Explore park</v>
      </c>
      <c r="U26" s="278"/>
      <c r="V26" s="176" t="str">
        <f>IF('Cub Awards'!R29&lt;&gt;"", 'Cub Awards'!R29, "")</f>
        <v/>
      </c>
    </row>
    <row r="27" spans="1:22">
      <c r="A27" s="115" t="str">
        <f>N18</f>
        <v>Tiger-iffic!</v>
      </c>
      <c r="B27" s="16" t="str">
        <f>Electives!R87</f>
        <v xml:space="preserve"> </v>
      </c>
      <c r="D27" s="346"/>
      <c r="E27" s="16">
        <f>Achievements!B32</f>
        <v>4</v>
      </c>
      <c r="F27" s="105" t="str">
        <f>Achievements!C32</f>
        <v>Do activity to help community</v>
      </c>
      <c r="G27" s="16" t="str">
        <f>IF(Achievements!R32&lt;&gt;"", Achievements!R32, " ")</f>
        <v xml:space="preserve"> </v>
      </c>
      <c r="I27" s="338" t="str">
        <f>Electives!B33</f>
        <v>Floats and Boats</v>
      </c>
      <c r="J27" s="338"/>
      <c r="K27" s="338"/>
      <c r="L27" s="141" t="str">
        <f>IF(Electives!R31&lt;&gt;"", Electives!R31, " ")</f>
        <v xml:space="preserve"> </v>
      </c>
      <c r="N27" s="344" t="str">
        <f>Electives!B88</f>
        <v>Tiger: Safe and Smart</v>
      </c>
      <c r="O27" s="344"/>
      <c r="P27" s="344"/>
      <c r="Q27" s="344"/>
      <c r="S27" s="177" t="str">
        <f>'Cub Awards'!B30</f>
        <v>n</v>
      </c>
      <c r="T27" s="278" t="str">
        <f>'Cub Awards'!C30</f>
        <v>Invent and play outside game</v>
      </c>
      <c r="U27" s="278"/>
      <c r="V27" s="176" t="str">
        <f>IF('Cub Awards'!R30&lt;&gt;"", 'Cub Awards'!R30, "")</f>
        <v/>
      </c>
    </row>
    <row r="28" spans="1:22">
      <c r="A28" s="115" t="str">
        <f>N27</f>
        <v>Tiger: Safe and Smart</v>
      </c>
      <c r="B28" s="16" t="str">
        <f>Electives!R98</f>
        <v xml:space="preserve"> </v>
      </c>
      <c r="D28" s="346"/>
      <c r="E28" s="16">
        <f>Achievements!B33</f>
        <v>5</v>
      </c>
      <c r="F28" s="142" t="str">
        <f>Achievements!C33</f>
        <v>Show 3 ways a den makes a good team</v>
      </c>
      <c r="G28" s="16" t="str">
        <f>IF(Achievements!R33&lt;&gt;"", Achievements!R33, " ")</f>
        <v xml:space="preserve"> </v>
      </c>
      <c r="I28" s="343" t="str">
        <f>Electives!E33</f>
        <v>(1-4 and one of 5-7)</v>
      </c>
      <c r="J28" s="16">
        <f>Electives!B34</f>
        <v>1</v>
      </c>
      <c r="K28" s="140" t="str">
        <f>Electives!C34</f>
        <v>Say the SCOUT water safety chant</v>
      </c>
      <c r="L28" s="16" t="str">
        <f>IF(Electives!R34&lt;&gt;"", Electives!R34, " ")</f>
        <v xml:space="preserve"> </v>
      </c>
      <c r="N28" s="343" t="str">
        <f>Electives!E88</f>
        <v>(do 1-8)</v>
      </c>
      <c r="O28" s="16">
        <f>Electives!B89</f>
        <v>1</v>
      </c>
      <c r="P28" s="107" t="str">
        <f>Electives!C89</f>
        <v>Memorize your Address</v>
      </c>
      <c r="Q28" s="16" t="str">
        <f>IF(Electives!R89&lt;&gt;"", Electives!R89, " ")</f>
        <v xml:space="preserve"> </v>
      </c>
    </row>
    <row r="29" spans="1:22" ht="12.75" customHeight="1">
      <c r="A29" s="115" t="str">
        <f>N37</f>
        <v>Tiger Tag</v>
      </c>
      <c r="B29" s="16" t="str">
        <f>Electives!R104</f>
        <v/>
      </c>
      <c r="D29" s="344" t="str">
        <f>Achievements!B35</f>
        <v>Tiger Bites</v>
      </c>
      <c r="E29" s="344"/>
      <c r="F29" s="344"/>
      <c r="G29" s="344"/>
      <c r="I29" s="343"/>
      <c r="J29" s="16">
        <f>Electives!B35</f>
        <v>2</v>
      </c>
      <c r="K29" s="140" t="str">
        <f>Electives!C35</f>
        <v>Importance of buddies and play game</v>
      </c>
      <c r="L29" s="16" t="str">
        <f>IF(Electives!R35&lt;&gt;"", Electives!R35, " ")</f>
        <v xml:space="preserve"> </v>
      </c>
      <c r="N29" s="343"/>
      <c r="O29" s="16">
        <f>Electives!B90</f>
        <v>2</v>
      </c>
      <c r="P29" s="109" t="str">
        <f>Electives!C90</f>
        <v>Memorize an emergency contact's phone #</v>
      </c>
      <c r="Q29" s="16" t="str">
        <f>IF(Electives!R90&lt;&gt;"", Electives!R90, " ")</f>
        <v xml:space="preserve"> </v>
      </c>
    </row>
    <row r="30" spans="1:22" ht="12.75" customHeight="1">
      <c r="A30" s="115" t="str">
        <f>N42</f>
        <v>Tiger Tales</v>
      </c>
      <c r="B30" s="16" t="str">
        <f>Electives!R113</f>
        <v xml:space="preserve"> </v>
      </c>
      <c r="D30" s="347" t="str">
        <f>Achievements!E35</f>
        <v>(do 1-2 and two of 3-6)</v>
      </c>
      <c r="E30" s="16">
        <f>Achievements!B36</f>
        <v>1</v>
      </c>
      <c r="F30" s="105" t="str">
        <f>Achievements!C36</f>
        <v>Identify good and bad food choices</v>
      </c>
      <c r="G30" s="16" t="str">
        <f>IF(Achievements!R36&lt;&gt;"", Achievements!R36, " ")</f>
        <v xml:space="preserve"> </v>
      </c>
      <c r="I30" s="343"/>
      <c r="J30" s="16">
        <f>Electives!B36</f>
        <v>3</v>
      </c>
      <c r="K30" s="140" t="str">
        <f>Electives!C36</f>
        <v>Help someone into the water</v>
      </c>
      <c r="L30" s="16" t="str">
        <f>IF(Electives!R36&lt;&gt;"", Electives!R36, " ")</f>
        <v xml:space="preserve"> </v>
      </c>
      <c r="N30" s="343"/>
      <c r="O30" s="16">
        <f>Electives!B91</f>
        <v>3</v>
      </c>
      <c r="P30" s="107" t="str">
        <f>Electives!C91</f>
        <v>Take 911 safety quiz</v>
      </c>
      <c r="Q30" s="16" t="str">
        <f>IF(Electives!R91&lt;&gt;"", Electives!R91, " ")</f>
        <v xml:space="preserve"> </v>
      </c>
      <c r="S30" s="329" t="s">
        <v>419</v>
      </c>
      <c r="T30" s="329"/>
      <c r="U30" s="329"/>
      <c r="V30" s="329"/>
    </row>
    <row r="31" spans="1:22">
      <c r="A31" s="112" t="str">
        <f>N50</f>
        <v>Tiger Theater</v>
      </c>
      <c r="B31" s="16" t="str">
        <f>Electives!R120</f>
        <v xml:space="preserve"> </v>
      </c>
      <c r="D31" s="347"/>
      <c r="E31" s="16">
        <f>Achievements!B37</f>
        <v>2</v>
      </c>
      <c r="F31" s="105" t="str">
        <f>Achievements!C37</f>
        <v>Keep yourself and area clean</v>
      </c>
      <c r="G31" s="16" t="str">
        <f>IF(Achievements!R37&lt;&gt;"", Achievements!R37, " ")</f>
        <v xml:space="preserve"> </v>
      </c>
      <c r="I31" s="343"/>
      <c r="J31" s="16">
        <f>Electives!B37</f>
        <v>4</v>
      </c>
      <c r="K31" s="147" t="str">
        <f>Electives!C37</f>
        <v>Blow your breath under water and do a glide</v>
      </c>
      <c r="L31" s="16" t="str">
        <f>IF(Electives!R37&lt;&gt;"", Electives!R37, " ")</f>
        <v xml:space="preserve"> </v>
      </c>
      <c r="N31" s="343"/>
      <c r="O31" s="16">
        <f>Electives!B92</f>
        <v>4</v>
      </c>
      <c r="P31" s="107" t="str">
        <f>Electives!C92</f>
        <v>Show "Stop Drop and Roll"</v>
      </c>
      <c r="Q31" s="16" t="str">
        <f>IF(Electives!R92&lt;&gt;"", Electives!R92, " ")</f>
        <v xml:space="preserve"> </v>
      </c>
      <c r="S31" s="329"/>
      <c r="T31" s="329"/>
      <c r="U31" s="329"/>
      <c r="V31" s="329"/>
    </row>
    <row r="32" spans="1:22">
      <c r="A32" s="2"/>
      <c r="B32" s="15"/>
      <c r="D32" s="347"/>
      <c r="E32" s="16">
        <f>Achievements!B38</f>
        <v>3</v>
      </c>
      <c r="F32" s="142" t="str">
        <f>Achievements!C38</f>
        <v>Show difference between fruit and veggie</v>
      </c>
      <c r="G32" s="16" t="str">
        <f>IF(Achievements!R38&lt;&gt;"", Achievements!R38, " ")</f>
        <v xml:space="preserve"> </v>
      </c>
      <c r="I32" s="343"/>
      <c r="J32" s="16">
        <f>Electives!B38</f>
        <v>5</v>
      </c>
      <c r="K32" s="140" t="str">
        <f>Electives!C38</f>
        <v>Identify five different kinds of boats</v>
      </c>
      <c r="L32" s="16" t="str">
        <f>IF(Electives!R38&lt;&gt;"", Electives!R38, " ")</f>
        <v xml:space="preserve"> </v>
      </c>
      <c r="N32" s="343"/>
      <c r="O32" s="16">
        <f>Electives!B93</f>
        <v>5</v>
      </c>
      <c r="P32" s="107" t="str">
        <f>Electives!C93</f>
        <v>Show rolling someone in a blanket</v>
      </c>
      <c r="Q32" s="16" t="str">
        <f>IF(Electives!R93&lt;&gt;"", Electives!R93, " ")</f>
        <v xml:space="preserve"> </v>
      </c>
      <c r="S32" s="10"/>
      <c r="T32" s="178" t="str">
        <f>'Shooting Sports'!C5</f>
        <v>BB Gun: Level 1</v>
      </c>
      <c r="U32" s="10"/>
      <c r="V32" s="10"/>
    </row>
    <row r="33" spans="1:22" ht="12.75" customHeight="1">
      <c r="A33" s="2"/>
      <c r="B33" s="15"/>
      <c r="D33" s="347"/>
      <c r="E33" s="16">
        <f>Achievements!B39</f>
        <v>4</v>
      </c>
      <c r="F33" s="105" t="str">
        <f>Achievements!C39</f>
        <v>Help your family at a meal for a week</v>
      </c>
      <c r="G33" s="16" t="str">
        <f>IF(Achievements!R39&lt;&gt;"", Achievements!R39, " ")</f>
        <v xml:space="preserve"> </v>
      </c>
      <c r="I33" s="343"/>
      <c r="J33" s="16">
        <f>Electives!B39</f>
        <v>6</v>
      </c>
      <c r="K33" s="140" t="str">
        <f>Electives!C39</f>
        <v>Build a boat from recycled materials</v>
      </c>
      <c r="L33" s="16" t="str">
        <f>IF(Electives!R39&lt;&gt;"", Electives!R39, " ")</f>
        <v xml:space="preserve"> </v>
      </c>
      <c r="N33" s="343"/>
      <c r="O33" s="16">
        <f>Electives!B94</f>
        <v>6</v>
      </c>
      <c r="P33" s="107" t="str">
        <f>Electives!C94</f>
        <v>Make a fire escape map</v>
      </c>
      <c r="Q33" s="16" t="str">
        <f>IF(Electives!R94&lt;&gt;"", Electives!R94, " ")</f>
        <v xml:space="preserve"> </v>
      </c>
      <c r="S33" s="148">
        <f>'Shooting Sports'!B6</f>
        <v>1</v>
      </c>
      <c r="T33" s="148" t="str">
        <f>'Shooting Sports'!C6</f>
        <v>Explain what to do if you find gun</v>
      </c>
      <c r="U33" s="148"/>
      <c r="V33" s="148" t="str">
        <f>IF('Shooting Sports'!R6&lt;&gt;"", 'Shooting Sports'!R6, "")</f>
        <v/>
      </c>
    </row>
    <row r="34" spans="1:22" ht="12.75" customHeight="1">
      <c r="A34" s="2"/>
      <c r="B34" s="15"/>
      <c r="D34" s="347"/>
      <c r="E34" s="16">
        <f>Achievements!B40</f>
        <v>5</v>
      </c>
      <c r="F34" s="143" t="str">
        <f>Achievements!C40</f>
        <v>Use manners while eating with your fingers</v>
      </c>
      <c r="G34" s="16" t="str">
        <f>IF(Achievements!R40&lt;&gt;"", Achievements!R40, " ")</f>
        <v xml:space="preserve"> </v>
      </c>
      <c r="I34" s="343"/>
      <c r="J34" s="16">
        <f>Electives!B40</f>
        <v>7</v>
      </c>
      <c r="K34" s="146" t="str">
        <f>Electives!C40</f>
        <v>Show you can wear a life jacket properly</v>
      </c>
      <c r="L34" s="16" t="str">
        <f>IF(Electives!R40&lt;&gt;"", Electives!R40, " ")</f>
        <v xml:space="preserve"> </v>
      </c>
      <c r="N34" s="343"/>
      <c r="O34" s="16">
        <f>Electives!B95</f>
        <v>7</v>
      </c>
      <c r="P34" s="108" t="str">
        <f>Electives!C95</f>
        <v>Explain fire escape map and do fire drill</v>
      </c>
      <c r="Q34" s="16" t="str">
        <f>IF(Electives!R95&lt;&gt;"", Electives!R95, " ")</f>
        <v xml:space="preserve"> </v>
      </c>
      <c r="S34" s="148">
        <f>'Shooting Sports'!B7</f>
        <v>2</v>
      </c>
      <c r="T34" s="148" t="str">
        <f>'Shooting Sports'!C7</f>
        <v>Load, fire, secure gun and safety mech.</v>
      </c>
      <c r="U34" s="148"/>
      <c r="V34" s="148" t="str">
        <f>IF('Shooting Sports'!R7&lt;&gt;"", 'Shooting Sports'!R7, "")</f>
        <v/>
      </c>
    </row>
    <row r="35" spans="1:22">
      <c r="A35" s="88" t="s">
        <v>92</v>
      </c>
      <c r="B35" s="119"/>
      <c r="D35" s="347"/>
      <c r="E35" s="16">
        <f>Achievements!B41</f>
        <v>6</v>
      </c>
      <c r="F35" s="105" t="str">
        <f>Achievements!C41</f>
        <v>Make a good snack choice for den</v>
      </c>
      <c r="G35" s="16" t="str">
        <f>IF(Achievements!R41&lt;&gt;"", Achievements!R41, " ")</f>
        <v xml:space="preserve"> </v>
      </c>
      <c r="I35" s="338" t="str">
        <f>Electives!B42</f>
        <v>Good Knights</v>
      </c>
      <c r="J35" s="338"/>
      <c r="K35" s="338"/>
      <c r="L35" s="338"/>
      <c r="N35" s="343"/>
      <c r="O35" s="16">
        <f>Electives!B96</f>
        <v>8</v>
      </c>
      <c r="P35" s="144" t="str">
        <f>Electives!C96</f>
        <v>Find and check batteries in smoke detectors</v>
      </c>
      <c r="Q35" s="16" t="str">
        <f>IF(Electives!R96&lt;&gt;"", Electives!R96, " ")</f>
        <v xml:space="preserve"> </v>
      </c>
      <c r="S35" s="148">
        <f>'Shooting Sports'!B8</f>
        <v>3</v>
      </c>
      <c r="T35" s="148" t="str">
        <f>'Shooting Sports'!C8</f>
        <v>Demonstrate good shooting techniques</v>
      </c>
      <c r="U35" s="148"/>
      <c r="V35" s="148" t="str">
        <f>IF('Shooting Sports'!R8&lt;&gt;"", 'Shooting Sports'!R8, "")</f>
        <v/>
      </c>
    </row>
    <row r="36" spans="1:22" ht="12.75" customHeight="1">
      <c r="A36" s="89" t="s">
        <v>93</v>
      </c>
      <c r="B36" s="120"/>
      <c r="D36" s="344" t="str">
        <f>Achievements!B43</f>
        <v>Tigers in the Wild</v>
      </c>
      <c r="E36" s="344"/>
      <c r="F36" s="344"/>
      <c r="G36" s="344"/>
      <c r="I36" s="347" t="str">
        <f>Electives!E42</f>
        <v>(do 1-2 and two of 3-6)</v>
      </c>
      <c r="J36" s="16">
        <f>Electives!B43</f>
        <v>1</v>
      </c>
      <c r="K36" s="107" t="str">
        <f>Electives!C43</f>
        <v>Explain one point of the Scout Law</v>
      </c>
      <c r="L36" s="16" t="str">
        <f>IF(Electives!R43&lt;&gt;"", Electives!R43, " ")</f>
        <v xml:space="preserve"> </v>
      </c>
      <c r="N36" s="343"/>
      <c r="O36" s="16">
        <f>Electives!B97</f>
        <v>9</v>
      </c>
      <c r="P36" s="107" t="str">
        <f>Electives!C97</f>
        <v>Visit with an emergency responder</v>
      </c>
      <c r="Q36" s="16" t="str">
        <f>IF(Electives!R97&lt;&gt;"", Electives!R97, " ")</f>
        <v xml:space="preserve"> </v>
      </c>
      <c r="S36" s="148">
        <f>'Shooting Sports'!B9</f>
        <v>4</v>
      </c>
      <c r="T36" s="148" t="str">
        <f>'Shooting Sports'!C9</f>
        <v>Show how to put away and store gun</v>
      </c>
      <c r="U36" s="148"/>
      <c r="V36" s="148" t="str">
        <f>IF('Shooting Sports'!R9&lt;&gt;"", 'Shooting Sports'!R9, "")</f>
        <v/>
      </c>
    </row>
    <row r="37" spans="1:22" ht="12.75" customHeight="1">
      <c r="A37" s="89" t="s">
        <v>334</v>
      </c>
      <c r="B37" s="120"/>
      <c r="D37" s="343" t="str">
        <f>Achievements!E43</f>
        <v>(do 1-3 and one of 4-7)</v>
      </c>
      <c r="E37" s="16">
        <f>Achievements!B44</f>
        <v>1</v>
      </c>
      <c r="F37" s="142" t="str">
        <f>Achievements!C44</f>
        <v>Collect the CS Six Essentials for a hike</v>
      </c>
      <c r="G37" s="16" t="str">
        <f>IF(Achievements!R44&lt;&gt;"", Achievements!R44, " ")</f>
        <v xml:space="preserve"> </v>
      </c>
      <c r="I37" s="347"/>
      <c r="J37" s="16">
        <f>Electives!B44</f>
        <v>2</v>
      </c>
      <c r="K37" s="107" t="str">
        <f>Electives!C44</f>
        <v>Make a code of conduct for your den</v>
      </c>
      <c r="L37" s="16" t="str">
        <f>IF(Electives!R44&lt;&gt;"", Electives!R44, " ")</f>
        <v xml:space="preserve"> </v>
      </c>
      <c r="N37" s="344" t="str">
        <f>Electives!B99</f>
        <v>Tiger Tag</v>
      </c>
      <c r="O37" s="344"/>
      <c r="P37" s="344"/>
      <c r="Q37" s="344"/>
      <c r="S37" s="179"/>
      <c r="T37" s="178" t="str">
        <f>'Shooting Sports'!C11</f>
        <v>BB Gun: Level 2</v>
      </c>
      <c r="U37" s="179"/>
      <c r="V37" s="179" t="str">
        <f>IF('Shooting Sports'!R11&lt;&gt;"", 'Shooting Sports'!R11, "")</f>
        <v/>
      </c>
    </row>
    <row r="38" spans="1:22" ht="12.75" customHeight="1">
      <c r="A38" s="90" t="s">
        <v>94</v>
      </c>
      <c r="B38" s="121"/>
      <c r="D38" s="343"/>
      <c r="E38" s="16">
        <f>Achievements!B45</f>
        <v>2</v>
      </c>
      <c r="F38" s="105" t="str">
        <f>Achievements!C45</f>
        <v>Go for a hike and carry your own gear</v>
      </c>
      <c r="G38" s="16" t="str">
        <f>IF(Achievements!R45&lt;&gt;"", Achievements!R45, " ")</f>
        <v xml:space="preserve"> </v>
      </c>
      <c r="I38" s="347"/>
      <c r="J38" s="16">
        <f>Electives!B45</f>
        <v>3</v>
      </c>
      <c r="K38" s="107" t="str">
        <f>Electives!C45</f>
        <v>Create a den and a personal shield</v>
      </c>
      <c r="L38" s="16" t="str">
        <f>IF(Electives!R45&lt;&gt;"", Electives!R45, " ")</f>
        <v xml:space="preserve"> </v>
      </c>
      <c r="N38" s="332" t="str">
        <f>Electives!E99</f>
        <v>(do 1-2 and one of 3-4)</v>
      </c>
      <c r="O38" s="16">
        <f>Electives!B100</f>
        <v>1</v>
      </c>
      <c r="P38" s="107" t="str">
        <f>Electives!C100</f>
        <v>Tell den about active game</v>
      </c>
      <c r="Q38" s="16" t="str">
        <f>IF(Electives!R100&lt;&gt;"", Electives!R100, " ")</f>
        <v xml:space="preserve"> </v>
      </c>
      <c r="S38" s="148">
        <f>'Shooting Sports'!B12</f>
        <v>1</v>
      </c>
      <c r="T38" s="148" t="str">
        <f>'Shooting Sports'!C12</f>
        <v>Earn the Level 1 Emblem for BB Gun</v>
      </c>
      <c r="U38" s="148"/>
      <c r="V38" s="148" t="str">
        <f>IF('Shooting Sports'!R12&lt;&gt;"", 'Shooting Sports'!R12, "")</f>
        <v/>
      </c>
    </row>
    <row r="39" spans="1:22" ht="12.75" customHeight="1">
      <c r="A39" s="2"/>
      <c r="B39" s="15"/>
      <c r="D39" s="343"/>
      <c r="E39" s="16" t="str">
        <f>Achievements!B46</f>
        <v>3a</v>
      </c>
      <c r="F39" s="105" t="str">
        <f>Achievements!C46</f>
        <v>Talk about being clean in outdoors</v>
      </c>
      <c r="G39" s="16" t="str">
        <f>IF(Achievements!R46&lt;&gt;"", Achievements!R46, " ")</f>
        <v xml:space="preserve"> </v>
      </c>
      <c r="I39" s="347"/>
      <c r="J39" s="16">
        <f>Electives!B46</f>
        <v>4</v>
      </c>
      <c r="K39" s="110" t="str">
        <f>Electives!C46</f>
        <v>Build a castle out of recycled materials</v>
      </c>
      <c r="L39" s="16" t="str">
        <f>IF(Electives!R46&lt;&gt;"", Electives!R46, " ")</f>
        <v xml:space="preserve"> </v>
      </c>
      <c r="N39" s="333"/>
      <c r="O39" s="16">
        <f>Electives!B101</f>
        <v>2</v>
      </c>
      <c r="P39" s="108" t="str">
        <f>Electives!C101</f>
        <v>Play two games with den.  Discuss</v>
      </c>
      <c r="Q39" s="16" t="str">
        <f>IF(Electives!R101&lt;&gt;"", Electives!R101, " ")</f>
        <v xml:space="preserve"> </v>
      </c>
      <c r="S39" s="148" t="str">
        <f>'Shooting Sports'!B13</f>
        <v>S1</v>
      </c>
      <c r="T39" s="148" t="str">
        <f>'Shooting Sports'!C13</f>
        <v>Demonstrate one shooting position</v>
      </c>
      <c r="U39" s="148"/>
      <c r="V39" s="148" t="str">
        <f>IF('Shooting Sports'!R13&lt;&gt;"", 'Shooting Sports'!R13, "")</f>
        <v/>
      </c>
    </row>
    <row r="40" spans="1:22">
      <c r="D40" s="343"/>
      <c r="E40" s="16" t="str">
        <f>Achievements!B47</f>
        <v>3b</v>
      </c>
      <c r="F40" s="105" t="str">
        <f>Achievements!C47</f>
        <v>Discuss "trash your trash"</v>
      </c>
      <c r="G40" s="16" t="str">
        <f>IF(Achievements!R47&lt;&gt;"", Achievements!R47, " ")</f>
        <v xml:space="preserve"> </v>
      </c>
      <c r="I40" s="347"/>
      <c r="J40" s="16">
        <f>Electives!B47</f>
        <v>5</v>
      </c>
      <c r="K40" s="107" t="str">
        <f>Electives!C47</f>
        <v>Design a Tiger Knight obstacle course</v>
      </c>
      <c r="L40" s="16" t="str">
        <f>IF(Electives!R47&lt;&gt;"", Electives!R47, " ")</f>
        <v xml:space="preserve"> </v>
      </c>
      <c r="N40" s="333"/>
      <c r="O40" s="16">
        <f>Electives!B102</f>
        <v>3</v>
      </c>
      <c r="P40" s="107" t="str">
        <f>Electives!C102</f>
        <v>Play a relay game with your den</v>
      </c>
      <c r="Q40" s="16" t="str">
        <f>IF(Electives!R102&lt;&gt;"", Electives!R102, " ")</f>
        <v xml:space="preserve"> </v>
      </c>
      <c r="S40" s="148" t="str">
        <f>'Shooting Sports'!B14</f>
        <v>S2</v>
      </c>
      <c r="T40" s="148" t="str">
        <f>'Shooting Sports'!C14</f>
        <v>Fire 5 BBs in 2 volleys at the Tiger target</v>
      </c>
      <c r="U40" s="148"/>
      <c r="V40" s="148" t="str">
        <f>IF('Shooting Sports'!R14&lt;&gt;"", 'Shooting Sports'!R14, "")</f>
        <v/>
      </c>
    </row>
    <row r="41" spans="1:22">
      <c r="D41" s="343"/>
      <c r="E41" s="16" t="str">
        <f>Achievements!B48</f>
        <v>3c</v>
      </c>
      <c r="F41" s="142" t="str">
        <f>Achievements!C48</f>
        <v>Apply Outdoor Code and Leave no Trace</v>
      </c>
      <c r="G41" s="16" t="str">
        <f>IF(Achievements!R48&lt;&gt;"", Achievements!R48, " ")</f>
        <v xml:space="preserve"> </v>
      </c>
      <c r="I41" s="347"/>
      <c r="J41" s="16">
        <f>Electives!B48</f>
        <v>6</v>
      </c>
      <c r="K41" s="107" t="str">
        <f>Electives!C48</f>
        <v>Participate in a service project</v>
      </c>
      <c r="L41" s="16" t="str">
        <f>IF(Electives!R48&lt;&gt;"", Electives!R48, " ")</f>
        <v xml:space="preserve"> </v>
      </c>
      <c r="N41" s="334"/>
      <c r="O41" s="16">
        <f>Electives!B103</f>
        <v>4</v>
      </c>
      <c r="P41" s="108" t="str">
        <f>Electives!C103</f>
        <v>Choose an outdoor game with you den</v>
      </c>
      <c r="Q41" s="16" t="str">
        <f>IF(Electives!R103&lt;&gt;"", Electives!R103, " ")</f>
        <v xml:space="preserve"> </v>
      </c>
      <c r="S41" s="148" t="str">
        <f>'Shooting Sports'!B15</f>
        <v>S3</v>
      </c>
      <c r="T41" s="148" t="str">
        <f>'Shooting Sports'!C15</f>
        <v>Demonstrate/Explain range commands</v>
      </c>
      <c r="U41" s="148"/>
      <c r="V41" s="148" t="str">
        <f>IF('Shooting Sports'!R15&lt;&gt;"", 'Shooting Sports'!R15, "")</f>
        <v/>
      </c>
    </row>
    <row r="42" spans="1:22" ht="12.75" customHeight="1">
      <c r="D42" s="343"/>
      <c r="E42" s="16">
        <f>Achievements!B49</f>
        <v>4</v>
      </c>
      <c r="F42" s="105" t="str">
        <f>Achievements!C49</f>
        <v>Find plant/animal signs on a hike</v>
      </c>
      <c r="G42" s="16" t="str">
        <f>IF(Achievements!R49&lt;&gt;"", Achievements!R49, " ")</f>
        <v xml:space="preserve"> </v>
      </c>
      <c r="I42" s="338" t="str">
        <f>Electives!B50</f>
        <v>Rolling Tigers</v>
      </c>
      <c r="J42" s="338"/>
      <c r="K42" s="338"/>
      <c r="L42" s="338"/>
      <c r="N42" s="344" t="str">
        <f>Electives!B105</f>
        <v>Tiger Tales</v>
      </c>
      <c r="O42" s="344"/>
      <c r="P42" s="344"/>
      <c r="Q42" s="344"/>
      <c r="S42" s="179"/>
      <c r="T42" s="178" t="str">
        <f>'Shooting Sports'!C17</f>
        <v>Archery: Level 1</v>
      </c>
      <c r="U42" s="179"/>
      <c r="V42" s="179" t="str">
        <f>IF('Shooting Sports'!R17&lt;&gt;"", 'Shooting Sports'!R17, "")</f>
        <v/>
      </c>
    </row>
    <row r="43" spans="1:22" ht="12.75" customHeight="1">
      <c r="D43" s="343"/>
      <c r="E43" s="16">
        <f>Achievements!B50</f>
        <v>5</v>
      </c>
      <c r="F43" s="105" t="str">
        <f>Achievements!C50</f>
        <v>Participate in campfire</v>
      </c>
      <c r="G43" s="16" t="str">
        <f>IF(Achievements!R50&lt;&gt;"", Achievements!R50, " ")</f>
        <v xml:space="preserve"> </v>
      </c>
      <c r="I43" s="343" t="str">
        <f>Electives!E50</f>
        <v>(do 1-3 and two of 4-9)</v>
      </c>
      <c r="J43" s="16">
        <f>Electives!B51</f>
        <v>1</v>
      </c>
      <c r="K43" s="140" t="str">
        <f>Electives!C51</f>
        <v>Demonstrate proper safety gear</v>
      </c>
      <c r="L43" s="16" t="str">
        <f>IF(Electives!R51&lt;&gt;"", Electives!R51, " ")</f>
        <v xml:space="preserve"> </v>
      </c>
      <c r="N43" s="343" t="str">
        <f>Electives!E105</f>
        <v>(do four)</v>
      </c>
      <c r="O43" s="16">
        <f>Electives!B106</f>
        <v>1</v>
      </c>
      <c r="P43" s="107" t="str">
        <f>Electives!C106</f>
        <v>Create a tall tale with your den</v>
      </c>
      <c r="Q43" s="16" t="str">
        <f>IF(Electives!R106&lt;&gt;"", Electives!R106, " ")</f>
        <v xml:space="preserve"> </v>
      </c>
      <c r="S43" s="148">
        <f>'Shooting Sports'!B18</f>
        <v>1</v>
      </c>
      <c r="T43" s="148" t="str">
        <f>'Shooting Sports'!C18</f>
        <v>Follow archery range rules and whistles</v>
      </c>
      <c r="U43" s="148"/>
      <c r="V43" s="148" t="str">
        <f>IF('Shooting Sports'!R18&lt;&gt;"", 'Shooting Sports'!R18, "")</f>
        <v/>
      </c>
    </row>
    <row r="44" spans="1:22" ht="13.15" customHeight="1">
      <c r="A44" s="2"/>
      <c r="B44" s="15"/>
      <c r="D44" s="343"/>
      <c r="E44" s="16">
        <f>Achievements!B51</f>
        <v>6</v>
      </c>
      <c r="F44" s="105" t="str">
        <f>Achievements!C51</f>
        <v>Find two different trees and plants</v>
      </c>
      <c r="G44" s="16" t="str">
        <f>IF(Achievements!R51&lt;&gt;"", Achievements!R51, " ")</f>
        <v xml:space="preserve"> </v>
      </c>
      <c r="I44" s="343"/>
      <c r="J44" s="16">
        <f>Electives!B52</f>
        <v>2</v>
      </c>
      <c r="K44" s="140" t="str">
        <f>Electives!C52</f>
        <v>Learn and demonstrate bike safety</v>
      </c>
      <c r="L44" s="16" t="str">
        <f>IF(Electives!R52&lt;&gt;"", Electives!R52, " ")</f>
        <v xml:space="preserve"> </v>
      </c>
      <c r="N44" s="343"/>
      <c r="O44" s="16">
        <f>Electives!B107</f>
        <v>2</v>
      </c>
      <c r="P44" s="107" t="str">
        <f>Electives!C107</f>
        <v>Share your own tall tale</v>
      </c>
      <c r="Q44" s="16" t="str">
        <f>IF(Electives!R107&lt;&gt;"", Electives!R107, " ")</f>
        <v xml:space="preserve"> </v>
      </c>
      <c r="S44" s="148">
        <f>'Shooting Sports'!B19</f>
        <v>2</v>
      </c>
      <c r="T44" s="148" t="str">
        <f>'Shooting Sports'!C19</f>
        <v>Identify recurve and compound bow</v>
      </c>
      <c r="U44" s="148"/>
      <c r="V44" s="148" t="str">
        <f>IF('Shooting Sports'!R19&lt;&gt;"", 'Shooting Sports'!R19, "")</f>
        <v/>
      </c>
    </row>
    <row r="45" spans="1:22" ht="12.75" customHeight="1">
      <c r="A45" s="2"/>
      <c r="B45" s="15"/>
      <c r="D45" s="343"/>
      <c r="E45" s="16">
        <f>Achievements!B52</f>
        <v>7</v>
      </c>
      <c r="F45" s="105" t="str">
        <f>Achievements!C52</f>
        <v>Visit nature center/zoo/etc</v>
      </c>
      <c r="G45" s="16" t="str">
        <f>IF(Achievements!R52&lt;&gt;"", Achievements!R52, " ")</f>
        <v xml:space="preserve"> </v>
      </c>
      <c r="I45" s="343"/>
      <c r="J45" s="16">
        <f>Electives!B53</f>
        <v>3</v>
      </c>
      <c r="K45" s="140" t="str">
        <f>Electives!C53</f>
        <v>Demonstrate proper hand signals</v>
      </c>
      <c r="L45" s="16" t="str">
        <f>IF(Electives!R53&lt;&gt;"", Electives!R53, " ")</f>
        <v xml:space="preserve"> </v>
      </c>
      <c r="N45" s="343"/>
      <c r="O45" s="16">
        <f>Electives!B108</f>
        <v>3</v>
      </c>
      <c r="P45" s="107" t="str">
        <f>Electives!C108</f>
        <v>Read tall tale with adult partner</v>
      </c>
      <c r="Q45" s="16" t="str">
        <f>IF(Electives!R108&lt;&gt;"", Electives!R108, " ")</f>
        <v xml:space="preserve"> </v>
      </c>
      <c r="S45" s="148">
        <f>'Shooting Sports'!B20</f>
        <v>3</v>
      </c>
      <c r="T45" s="148" t="str">
        <f>'Shooting Sports'!C20</f>
        <v>Demonstrate arm/finger guards &amp; quiver</v>
      </c>
      <c r="U45" s="148"/>
      <c r="V45" s="148" t="str">
        <f>IF('Shooting Sports'!R20&lt;&gt;"", 'Shooting Sports'!R20, "")</f>
        <v/>
      </c>
    </row>
    <row r="46" spans="1:22">
      <c r="A46" s="2"/>
      <c r="B46" s="15"/>
      <c r="I46" s="343"/>
      <c r="J46" s="16">
        <f>Electives!B54</f>
        <v>4</v>
      </c>
      <c r="K46" s="140" t="str">
        <f>Electives!C54</f>
        <v>Do a safety check on your bicycle</v>
      </c>
      <c r="L46" s="16" t="str">
        <f>IF(Electives!R54&lt;&gt;"", Electives!R54, " ")</f>
        <v xml:space="preserve"> </v>
      </c>
      <c r="N46" s="343"/>
      <c r="O46" s="16">
        <f>Electives!B109</f>
        <v>4</v>
      </c>
      <c r="P46" s="110" t="str">
        <f>Electives!C109</f>
        <v>Share a piece of art from your tall tale</v>
      </c>
      <c r="Q46" s="16" t="str">
        <f>IF(Electives!R109&lt;&gt;"", Electives!R109, " ")</f>
        <v xml:space="preserve"> </v>
      </c>
      <c r="S46" s="148">
        <f>'Shooting Sports'!B21</f>
        <v>4</v>
      </c>
      <c r="T46" s="148" t="str">
        <f>'Shooting Sports'!C21</f>
        <v>Properly shoot a bow</v>
      </c>
      <c r="U46" s="148"/>
      <c r="V46" s="148" t="str">
        <f>IF('Shooting Sports'!R21&lt;&gt;"", 'Shooting Sports'!R21, "")</f>
        <v/>
      </c>
    </row>
    <row r="47" spans="1:22">
      <c r="A47" s="2"/>
      <c r="B47" s="15"/>
      <c r="I47" s="343"/>
      <c r="J47" s="16">
        <f>Electives!B55</f>
        <v>5</v>
      </c>
      <c r="K47" s="140" t="str">
        <f>Electives!C55</f>
        <v>Go on a bicycle hike</v>
      </c>
      <c r="L47" s="16" t="str">
        <f>IF(Electives!R55&lt;&gt;"", Electives!R55, " ")</f>
        <v xml:space="preserve"> </v>
      </c>
      <c r="N47" s="343"/>
      <c r="O47" s="16">
        <f>Electives!B110</f>
        <v>5</v>
      </c>
      <c r="P47" s="107" t="str">
        <f>Electives!C110</f>
        <v>Play a game from the past</v>
      </c>
      <c r="Q47" s="16" t="str">
        <f>IF(Electives!R110&lt;&gt;"", Electives!R110, " ")</f>
        <v xml:space="preserve"> </v>
      </c>
      <c r="S47" s="148">
        <f>'Shooting Sports'!B22</f>
        <v>5</v>
      </c>
      <c r="T47" s="148" t="str">
        <f>'Shooting Sports'!C22</f>
        <v>Safely retrieve arrows</v>
      </c>
      <c r="U47" s="148"/>
      <c r="V47" s="148" t="str">
        <f>IF('Shooting Sports'!R22&lt;&gt;"", 'Shooting Sports'!R22, "")</f>
        <v/>
      </c>
    </row>
    <row r="48" spans="1:22" ht="12.75" customHeight="1">
      <c r="I48" s="343"/>
      <c r="J48" s="16">
        <f>Electives!B56</f>
        <v>6</v>
      </c>
      <c r="K48" s="140" t="str">
        <f>Electives!C56</f>
        <v>Discuss two different kinds of bicycles</v>
      </c>
      <c r="L48" s="16" t="str">
        <f>IF(Electives!R56&lt;&gt;"", Electives!R56, " ")</f>
        <v xml:space="preserve"> </v>
      </c>
      <c r="N48" s="343"/>
      <c r="O48" s="16">
        <f>Electives!B111</f>
        <v>6</v>
      </c>
      <c r="P48" s="107" t="str">
        <f>Electives!C111</f>
        <v>Sing two folk songs</v>
      </c>
      <c r="Q48" s="16" t="str">
        <f>IF(Electives!R111&lt;&gt;"", Electives!R111, " ")</f>
        <v xml:space="preserve"> </v>
      </c>
      <c r="S48" s="179"/>
      <c r="T48" s="178" t="str">
        <f>'Shooting Sports'!C24</f>
        <v>Archery: Level 2</v>
      </c>
      <c r="U48" s="179"/>
      <c r="V48" s="179" t="str">
        <f>IF('Shooting Sports'!R24&lt;&gt;"", 'Shooting Sports'!R24, "")</f>
        <v/>
      </c>
    </row>
    <row r="49" spans="2:22" ht="12.75" customHeight="1">
      <c r="B49" s="139"/>
      <c r="I49" s="343"/>
      <c r="J49" s="16">
        <f>Electives!B57</f>
        <v>7</v>
      </c>
      <c r="K49" s="140" t="str">
        <f>Electives!C57</f>
        <v>Share about a famous cyclist</v>
      </c>
      <c r="L49" s="16" t="str">
        <f>IF(Electives!R57&lt;&gt;"", Electives!R57, " ")</f>
        <v xml:space="preserve"> </v>
      </c>
      <c r="N49" s="343"/>
      <c r="O49" s="16">
        <f>Electives!B112</f>
        <v>7</v>
      </c>
      <c r="P49" s="107" t="str">
        <f>Electives!C112</f>
        <v>Visit a historical museum or landmark</v>
      </c>
      <c r="Q49" s="16" t="str">
        <f>IF(Electives!R112&lt;&gt;"", Electives!R112, " ")</f>
        <v xml:space="preserve"> </v>
      </c>
      <c r="S49" s="148">
        <f>'Shooting Sports'!B25</f>
        <v>1</v>
      </c>
      <c r="T49" s="148" t="str">
        <f>'Shooting Sports'!C25</f>
        <v>Earn the Level 1 Emblem for Archery</v>
      </c>
      <c r="U49" s="148"/>
      <c r="V49" s="148" t="str">
        <f>IF('Shooting Sports'!R25&lt;&gt;"", 'Shooting Sports'!R25, "")</f>
        <v/>
      </c>
    </row>
    <row r="50" spans="2:22">
      <c r="B50" s="139"/>
      <c r="D50" s="139"/>
      <c r="E50" s="139"/>
      <c r="G50" s="139"/>
      <c r="I50" s="343"/>
      <c r="J50" s="16">
        <f>Electives!B58</f>
        <v>8</v>
      </c>
      <c r="K50" s="146" t="str">
        <f>Electives!C58</f>
        <v>Visit a police dept to learn about bike laws</v>
      </c>
      <c r="L50" s="16" t="str">
        <f>IF(Electives!R58&lt;&gt;"", Electives!R58, " ")</f>
        <v xml:space="preserve"> </v>
      </c>
      <c r="N50" s="344" t="str">
        <f>Electives!B114</f>
        <v>Tiger Theater</v>
      </c>
      <c r="O50" s="344"/>
      <c r="P50" s="344"/>
      <c r="Q50" s="344"/>
      <c r="S50" s="148" t="str">
        <f>'Shooting Sports'!B26</f>
        <v>S1</v>
      </c>
      <c r="T50" s="148" t="str">
        <f>'Shooting Sports'!C26</f>
        <v>Identify 3 arrow and 3 bow parts</v>
      </c>
      <c r="U50" s="148"/>
      <c r="V50" s="148" t="str">
        <f>IF('Shooting Sports'!R26&lt;&gt;"", 'Shooting Sports'!R26, "")</f>
        <v/>
      </c>
    </row>
    <row r="51" spans="2:22">
      <c r="B51" s="139"/>
      <c r="D51" s="139"/>
      <c r="E51" s="139"/>
      <c r="G51" s="139"/>
      <c r="I51" s="343"/>
      <c r="J51" s="16">
        <f>Electives!B59</f>
        <v>9</v>
      </c>
      <c r="K51" s="140" t="str">
        <f>Electives!C59</f>
        <v>Identify two jobs that use bicycles</v>
      </c>
      <c r="L51" s="16" t="str">
        <f>IF(Electives!R59&lt;&gt;"", Electives!R59, " ")</f>
        <v xml:space="preserve"> </v>
      </c>
      <c r="N51" s="343" t="str">
        <f>Electives!E114</f>
        <v>(do four)</v>
      </c>
      <c r="O51" s="16">
        <f>Electives!B115</f>
        <v>1</v>
      </c>
      <c r="P51" s="107" t="str">
        <f>Electives!C115</f>
        <v>Discuss types of theater</v>
      </c>
      <c r="Q51" s="16" t="str">
        <f>IF(Electives!R115&lt;&gt;"", Electives!R115, " ")</f>
        <v xml:space="preserve"> </v>
      </c>
      <c r="S51" s="148" t="str">
        <f>'Shooting Sports'!B27</f>
        <v>S2</v>
      </c>
      <c r="T51" s="148" t="str">
        <f>'Shooting Sports'!C27</f>
        <v>Loose 3 arrows in 2 volleys</v>
      </c>
      <c r="U51" s="148"/>
      <c r="V51" s="148" t="str">
        <f>IF('Shooting Sports'!R27&lt;&gt;"", 'Shooting Sports'!R27, "")</f>
        <v/>
      </c>
    </row>
    <row r="52" spans="2:22">
      <c r="B52" s="139"/>
      <c r="D52" s="139"/>
      <c r="E52" s="139"/>
      <c r="G52" s="139"/>
      <c r="N52" s="343"/>
      <c r="O52" s="16">
        <f>Electives!B116</f>
        <v>2</v>
      </c>
      <c r="P52" s="107" t="str">
        <f>Electives!C116</f>
        <v>Play a game of one-word charades</v>
      </c>
      <c r="Q52" s="16" t="str">
        <f>IF(Electives!R116&lt;&gt;"", Electives!R116, " ")</f>
        <v xml:space="preserve"> </v>
      </c>
      <c r="S52" s="148" t="str">
        <f>'Shooting Sports'!B28</f>
        <v>S3</v>
      </c>
      <c r="T52" s="148" t="str">
        <f>'Shooting Sports'!C28</f>
        <v>Demonstrate/Explain range commands</v>
      </c>
      <c r="U52" s="148"/>
      <c r="V52" s="148" t="str">
        <f>IF('Shooting Sports'!R28&lt;&gt;"", 'Shooting Sports'!R28, "")</f>
        <v/>
      </c>
    </row>
    <row r="53" spans="2:22" ht="12.75" customHeight="1">
      <c r="B53" s="139"/>
      <c r="D53" s="139"/>
      <c r="E53" s="139"/>
      <c r="G53" s="139"/>
      <c r="N53" s="343"/>
      <c r="O53" s="16">
        <f>Electives!B117</f>
        <v>3</v>
      </c>
      <c r="P53" s="107" t="str">
        <f>Electives!C117</f>
        <v>Make a puppet</v>
      </c>
      <c r="Q53" s="16" t="str">
        <f>IF(Electives!R117&lt;&gt;"", Electives!R117, " ")</f>
        <v xml:space="preserve"> </v>
      </c>
      <c r="S53" s="179"/>
      <c r="T53" s="178" t="str">
        <f>'Shooting Sports'!C30</f>
        <v>Slingshot: Level 1</v>
      </c>
      <c r="U53" s="179"/>
      <c r="V53" s="179" t="str">
        <f>IF('Shooting Sports'!R30&lt;&gt;"", 'Shooting Sports'!R30, "")</f>
        <v/>
      </c>
    </row>
    <row r="54" spans="2:22" ht="13.15" customHeight="1">
      <c r="B54" s="139"/>
      <c r="D54" s="139"/>
      <c r="E54" s="139"/>
      <c r="G54" s="139"/>
      <c r="N54" s="343"/>
      <c r="O54" s="16">
        <f>Electives!B118</f>
        <v>4</v>
      </c>
      <c r="P54" s="107" t="str">
        <f>Electives!C118</f>
        <v>Perform a simple reader's theater</v>
      </c>
      <c r="Q54" s="16" t="str">
        <f>IF(Electives!R118&lt;&gt;"", Electives!R118, " ")</f>
        <v xml:space="preserve"> </v>
      </c>
      <c r="S54" s="148">
        <f>'Shooting Sports'!B31</f>
        <v>1</v>
      </c>
      <c r="T54" s="148" t="str">
        <f>'Shooting Sports'!C31</f>
        <v>Demonstrate good shooting techniques</v>
      </c>
      <c r="U54" s="148"/>
      <c r="V54" s="148" t="str">
        <f>IF('Shooting Sports'!R31&lt;&gt;"", 'Shooting Sports'!R31, "")</f>
        <v/>
      </c>
    </row>
    <row r="55" spans="2:22">
      <c r="B55" s="139"/>
      <c r="D55" s="139"/>
      <c r="E55" s="139"/>
      <c r="G55" s="139"/>
      <c r="N55" s="343"/>
      <c r="O55" s="16">
        <f>Electives!B119</f>
        <v>5</v>
      </c>
      <c r="P55" s="107" t="str">
        <f>Electives!C119</f>
        <v>Watch a play or attend a story time</v>
      </c>
      <c r="Q55" s="16" t="str">
        <f>IF(Electives!R119&lt;&gt;"", Electives!R119, " ")</f>
        <v xml:space="preserve"> </v>
      </c>
      <c r="S55" s="148">
        <f>'Shooting Sports'!B32</f>
        <v>2</v>
      </c>
      <c r="T55" s="148" t="str">
        <f>'Shooting Sports'!C32</f>
        <v>Explain parts of slingshot</v>
      </c>
      <c r="U55" s="148"/>
      <c r="V55" s="148" t="str">
        <f>IF('Shooting Sports'!R32&lt;&gt;"", 'Shooting Sports'!R32, "")</f>
        <v/>
      </c>
    </row>
    <row r="56" spans="2:22">
      <c r="B56" s="139"/>
      <c r="D56" s="139"/>
      <c r="E56" s="139"/>
      <c r="G56" s="139"/>
      <c r="S56" s="148">
        <f>'Shooting Sports'!B33</f>
        <v>3</v>
      </c>
      <c r="T56" s="148" t="str">
        <f>'Shooting Sports'!C33</f>
        <v>Explain types of ammo</v>
      </c>
      <c r="U56" s="148"/>
      <c r="V56" s="148" t="str">
        <f>IF('Shooting Sports'!R33&lt;&gt;"", 'Shooting Sports'!R33, "")</f>
        <v/>
      </c>
    </row>
    <row r="57" spans="2:22" ht="12.75" customHeight="1">
      <c r="B57" s="139"/>
      <c r="D57" s="139"/>
      <c r="E57" s="139"/>
      <c r="G57" s="139"/>
      <c r="S57" s="148">
        <f>'Shooting Sports'!B34</f>
        <v>4</v>
      </c>
      <c r="T57" s="148" t="str">
        <f>'Shooting Sports'!C34</f>
        <v>Explain types of targets</v>
      </c>
      <c r="U57" s="148"/>
      <c r="V57" s="148" t="str">
        <f>IF('Shooting Sports'!R34&lt;&gt;"", 'Shooting Sports'!R34, "")</f>
        <v/>
      </c>
    </row>
    <row r="58" spans="2:22" ht="12.75" customHeight="1">
      <c r="B58" s="139"/>
      <c r="D58" s="139"/>
      <c r="E58" s="139"/>
      <c r="G58" s="139"/>
      <c r="S58" s="179"/>
      <c r="T58" s="178" t="str">
        <f>'Shooting Sports'!C36</f>
        <v>Slingshot: Level 2</v>
      </c>
      <c r="U58" s="179"/>
      <c r="V58" s="179" t="str">
        <f>IF('Shooting Sports'!R36&lt;&gt;"", 'Shooting Sports'!R36, "")</f>
        <v/>
      </c>
    </row>
    <row r="59" spans="2:22">
      <c r="D59" s="139"/>
      <c r="E59" s="139"/>
      <c r="G59" s="139"/>
      <c r="S59" s="148">
        <f>'Shooting Sports'!B37</f>
        <v>1</v>
      </c>
      <c r="T59" s="148" t="str">
        <f>'Shooting Sports'!C37</f>
        <v>Earn the Level 1 Emblem for Slingshot</v>
      </c>
      <c r="U59" s="148"/>
      <c r="V59" s="148" t="str">
        <f>IF('Shooting Sports'!R37&lt;&gt;"", 'Shooting Sports'!R37, "")</f>
        <v/>
      </c>
    </row>
    <row r="60" spans="2:22">
      <c r="S60" s="148" t="str">
        <f>'Shooting Sports'!B38</f>
        <v>S1</v>
      </c>
      <c r="T60" s="148" t="str">
        <f>'Shooting Sports'!C38</f>
        <v>Fire 3 shots in 2 volleys at a target</v>
      </c>
      <c r="U60" s="148"/>
      <c r="V60" s="148" t="str">
        <f>IF('Shooting Sports'!R38&lt;&gt;"", 'Shooting Sports'!R38, "")</f>
        <v/>
      </c>
    </row>
    <row r="61" spans="2:22">
      <c r="S61" s="148" t="str">
        <f>'Shooting Sports'!B39</f>
        <v>S2</v>
      </c>
      <c r="T61" s="148" t="str">
        <f>'Shooting Sports'!C39</f>
        <v>Demonstrate/Explain range commands</v>
      </c>
      <c r="U61" s="148"/>
      <c r="V61" s="148" t="str">
        <f>IF('Shooting Sports'!R39&lt;&gt;"", 'Shooting Sports'!R39, "")</f>
        <v/>
      </c>
    </row>
    <row r="62" spans="2:22">
      <c r="S62" s="148" t="str">
        <f>'Shooting Sports'!B40</f>
        <v>S3</v>
      </c>
      <c r="T62" s="148" t="str">
        <f>'Shooting Sports'!C40</f>
        <v>Shoot with your off hand</v>
      </c>
      <c r="U62" s="148"/>
      <c r="V62" s="148" t="str">
        <f>IF('Shooting Sports'!R40&lt;&gt;"", 'Shooting Sports'!R40, "")</f>
        <v/>
      </c>
    </row>
    <row r="63" spans="2:22" ht="12.75" customHeight="1">
      <c r="B63" s="139"/>
    </row>
    <row r="64" spans="2:22" ht="12.75" customHeight="1">
      <c r="B64" s="139"/>
      <c r="D64" s="139"/>
      <c r="E64" s="139"/>
      <c r="G64" s="139"/>
    </row>
    <row r="65" spans="2:17">
      <c r="D65" s="139"/>
      <c r="E65" s="139"/>
      <c r="G65" s="139"/>
    </row>
    <row r="69" spans="2:17">
      <c r="J69" s="139"/>
      <c r="L69" s="139"/>
      <c r="O69" s="139"/>
      <c r="Q69" s="139"/>
    </row>
    <row r="70" spans="2:17" ht="12.75" customHeight="1">
      <c r="B70" s="139"/>
      <c r="J70" s="139"/>
      <c r="L70" s="139"/>
      <c r="O70" s="139"/>
      <c r="Q70" s="139"/>
    </row>
    <row r="71" spans="2:17" ht="12.75" customHeight="1">
      <c r="B71" s="139"/>
      <c r="D71" s="139"/>
      <c r="E71" s="139"/>
      <c r="G71" s="139"/>
      <c r="J71" s="139"/>
      <c r="L71" s="139"/>
      <c r="O71" s="139"/>
      <c r="Q71" s="139"/>
    </row>
    <row r="72" spans="2:17" ht="12.75" customHeight="1">
      <c r="B72" s="139"/>
      <c r="D72" s="139"/>
      <c r="E72" s="139"/>
      <c r="G72" s="139"/>
    </row>
    <row r="73" spans="2:17">
      <c r="D73" s="139"/>
      <c r="E73" s="139"/>
      <c r="G73" s="139"/>
    </row>
    <row r="76" spans="2:17">
      <c r="J76" s="139"/>
      <c r="L76" s="139"/>
      <c r="O76" s="139"/>
      <c r="Q76" s="139"/>
    </row>
    <row r="77" spans="2:17" ht="13.15" customHeight="1">
      <c r="B77" s="139"/>
    </row>
    <row r="78" spans="2:17">
      <c r="D78" s="139"/>
      <c r="E78" s="139"/>
      <c r="G78" s="139"/>
    </row>
    <row r="80" spans="2:17">
      <c r="J80" s="139"/>
      <c r="L80" s="139"/>
      <c r="O80" s="139"/>
      <c r="Q80" s="139"/>
    </row>
    <row r="81" spans="2:17" ht="12.75" customHeight="1">
      <c r="B81" s="139"/>
      <c r="J81" s="139"/>
      <c r="L81" s="139"/>
      <c r="O81" s="139"/>
      <c r="Q81" s="139"/>
    </row>
    <row r="82" spans="2:17" ht="12.75" customHeight="1">
      <c r="B82" s="139"/>
      <c r="D82" s="139"/>
      <c r="E82" s="139"/>
    </row>
    <row r="83" spans="2:17">
      <c r="D83" s="139"/>
      <c r="E83" s="139"/>
    </row>
    <row r="84" spans="2:17">
      <c r="J84" s="139"/>
      <c r="L84" s="139"/>
      <c r="O84" s="139"/>
      <c r="Q84" s="139"/>
    </row>
    <row r="85" spans="2:17">
      <c r="B85" s="139"/>
      <c r="J85" s="139"/>
      <c r="L85" s="139"/>
      <c r="O85" s="139"/>
      <c r="Q85" s="139"/>
    </row>
    <row r="86" spans="2:17">
      <c r="B86" s="139"/>
      <c r="D86" s="139"/>
      <c r="E86" s="139"/>
      <c r="G86" s="141" t="str">
        <f>IF(Achievements!R91&lt;&gt;"", Achievements!R91, " ")</f>
        <v xml:space="preserve"> </v>
      </c>
      <c r="J86" s="139"/>
      <c r="L86" s="139"/>
      <c r="O86" s="139"/>
      <c r="Q86" s="139"/>
    </row>
    <row r="87" spans="2:17" ht="13.15" customHeight="1">
      <c r="B87" s="139"/>
      <c r="D87" s="139"/>
      <c r="E87" s="139"/>
      <c r="G87" s="141" t="str">
        <f>IF(Achievements!R92&lt;&gt;"", Achievements!R92, " ")</f>
        <v xml:space="preserve"> </v>
      </c>
      <c r="J87" s="139"/>
      <c r="L87" s="139"/>
      <c r="O87" s="139"/>
      <c r="Q87" s="139"/>
    </row>
    <row r="88" spans="2:17" ht="12.75" customHeight="1">
      <c r="B88" s="139"/>
      <c r="D88" s="139"/>
      <c r="E88" s="139"/>
      <c r="J88" s="139"/>
      <c r="L88" s="139"/>
      <c r="O88" s="139"/>
      <c r="Q88" s="139"/>
    </row>
    <row r="89" spans="2:17" ht="12.75" customHeight="1">
      <c r="B89" s="139"/>
      <c r="D89" s="139"/>
      <c r="E89" s="139"/>
    </row>
    <row r="90" spans="2:17">
      <c r="D90" s="139"/>
      <c r="E90" s="139"/>
    </row>
    <row r="93" spans="2:17">
      <c r="J93" s="139"/>
      <c r="L93" s="139"/>
      <c r="O93" s="139"/>
      <c r="Q93" s="139"/>
    </row>
    <row r="94" spans="2:17" ht="13.15" customHeight="1">
      <c r="B94" s="139"/>
    </row>
    <row r="95" spans="2:17">
      <c r="D95" s="139"/>
      <c r="E95" s="139"/>
    </row>
    <row r="101" spans="2:17">
      <c r="J101" s="139"/>
      <c r="L101" s="139"/>
      <c r="O101" s="139"/>
      <c r="Q101" s="139"/>
    </row>
    <row r="102" spans="2:17" ht="13.15" customHeight="1">
      <c r="B102" s="139"/>
    </row>
    <row r="103" spans="2:17">
      <c r="D103" s="139"/>
      <c r="E103" s="139"/>
      <c r="G103" s="139"/>
    </row>
    <row r="106" spans="2:17">
      <c r="J106" s="139"/>
      <c r="K106" s="106"/>
      <c r="L106" s="139"/>
      <c r="O106" s="139"/>
      <c r="Q106" s="139"/>
    </row>
    <row r="107" spans="2:17">
      <c r="B107" s="139"/>
      <c r="J107" s="139"/>
      <c r="K107" s="106"/>
      <c r="L107" s="139"/>
      <c r="O107" s="139"/>
      <c r="Q107" s="139"/>
    </row>
    <row r="108" spans="2:17">
      <c r="B108" s="139"/>
      <c r="D108" s="139"/>
      <c r="E108" s="139"/>
      <c r="G108" s="139"/>
      <c r="J108" s="139"/>
      <c r="K108" s="106"/>
      <c r="L108" s="139"/>
      <c r="O108" s="139"/>
      <c r="Q108" s="139"/>
    </row>
    <row r="109" spans="2:17">
      <c r="B109" s="139"/>
      <c r="D109" s="139"/>
      <c r="E109" s="139"/>
      <c r="G109" s="139"/>
      <c r="J109" s="139"/>
      <c r="K109" s="106"/>
      <c r="L109" s="139"/>
      <c r="O109" s="139"/>
      <c r="Q109" s="139"/>
    </row>
    <row r="110" spans="2:17">
      <c r="B110" s="139"/>
      <c r="D110" s="139"/>
      <c r="E110" s="139"/>
      <c r="G110" s="139"/>
      <c r="J110" s="139"/>
      <c r="K110" s="106"/>
      <c r="L110" s="139"/>
      <c r="O110" s="139"/>
      <c r="Q110" s="139"/>
    </row>
    <row r="111" spans="2:17">
      <c r="B111" s="139"/>
      <c r="D111" s="139"/>
      <c r="E111" s="139"/>
      <c r="G111" s="139"/>
      <c r="J111" s="139"/>
      <c r="K111" s="106"/>
      <c r="L111" s="139"/>
      <c r="O111" s="139"/>
      <c r="Q111" s="139"/>
    </row>
    <row r="112" spans="2:17">
      <c r="B112" s="139"/>
      <c r="D112" s="139"/>
      <c r="E112" s="139"/>
      <c r="G112" s="139"/>
      <c r="J112" s="139"/>
      <c r="K112" s="106"/>
      <c r="L112" s="139"/>
      <c r="O112" s="139"/>
      <c r="Q112" s="139"/>
    </row>
    <row r="113" spans="2:17">
      <c r="B113" s="139"/>
      <c r="D113" s="139"/>
      <c r="E113" s="139"/>
      <c r="G113" s="139"/>
      <c r="J113" s="139"/>
      <c r="K113" s="106"/>
      <c r="L113" s="139"/>
      <c r="O113" s="139"/>
      <c r="Q113" s="139"/>
    </row>
    <row r="114" spans="2:17">
      <c r="B114" s="139"/>
      <c r="D114" s="139"/>
      <c r="E114" s="139"/>
      <c r="G114" s="139"/>
      <c r="J114" s="139"/>
      <c r="K114" s="106"/>
      <c r="L114" s="139"/>
      <c r="O114" s="139"/>
      <c r="Q114" s="139"/>
    </row>
    <row r="115" spans="2:17">
      <c r="B115" s="139"/>
      <c r="D115" s="139"/>
      <c r="E115" s="139"/>
      <c r="G115" s="139"/>
      <c r="J115" s="139"/>
      <c r="K115" s="106"/>
      <c r="L115" s="139"/>
      <c r="O115" s="139"/>
      <c r="Q115" s="139"/>
    </row>
    <row r="116" spans="2:17">
      <c r="B116" s="139"/>
      <c r="D116" s="139"/>
      <c r="E116" s="139"/>
      <c r="G116" s="139"/>
      <c r="J116" s="139"/>
      <c r="K116" s="106"/>
      <c r="L116" s="139"/>
      <c r="O116" s="139"/>
      <c r="Q116" s="139"/>
    </row>
    <row r="117" spans="2:17">
      <c r="B117" s="139"/>
      <c r="D117" s="139"/>
      <c r="E117" s="139"/>
      <c r="G117" s="139"/>
      <c r="J117" s="139"/>
      <c r="K117" s="106"/>
      <c r="L117" s="139"/>
      <c r="O117" s="139"/>
      <c r="Q117" s="139"/>
    </row>
    <row r="118" spans="2:17">
      <c r="B118" s="139"/>
      <c r="D118" s="139"/>
      <c r="E118" s="139"/>
      <c r="G118" s="139"/>
      <c r="J118" s="139"/>
      <c r="K118" s="106"/>
      <c r="L118" s="139"/>
      <c r="O118" s="139"/>
      <c r="Q118" s="139"/>
    </row>
    <row r="119" spans="2:17">
      <c r="B119" s="139"/>
      <c r="D119" s="139"/>
      <c r="E119" s="139"/>
      <c r="G119" s="139"/>
      <c r="J119" s="139"/>
      <c r="K119" s="106"/>
      <c r="L119" s="139"/>
      <c r="O119" s="139"/>
      <c r="Q119" s="139"/>
    </row>
    <row r="120" spans="2:17">
      <c r="B120" s="139"/>
      <c r="D120" s="139"/>
      <c r="E120" s="139"/>
      <c r="G120" s="139"/>
      <c r="J120" s="139"/>
      <c r="K120" s="106"/>
      <c r="L120" s="139"/>
      <c r="O120" s="139"/>
      <c r="Q120" s="139"/>
    </row>
    <row r="121" spans="2:17">
      <c r="B121" s="139"/>
      <c r="D121" s="139"/>
      <c r="E121" s="139"/>
      <c r="G121" s="139"/>
      <c r="J121" s="139"/>
      <c r="K121" s="106"/>
      <c r="L121" s="139"/>
      <c r="O121" s="139"/>
      <c r="Q121" s="139"/>
    </row>
    <row r="122" spans="2:17">
      <c r="B122" s="139"/>
      <c r="D122" s="139"/>
      <c r="E122" s="139"/>
      <c r="G122" s="139"/>
      <c r="J122" s="139"/>
      <c r="K122" s="106"/>
      <c r="L122" s="139"/>
      <c r="O122" s="139"/>
      <c r="Q122" s="139"/>
    </row>
    <row r="123" spans="2:17">
      <c r="B123" s="139"/>
      <c r="D123" s="139"/>
      <c r="E123" s="139"/>
      <c r="G123" s="139"/>
      <c r="J123" s="139"/>
      <c r="K123" s="106"/>
      <c r="L123" s="139"/>
      <c r="O123" s="139"/>
      <c r="Q123" s="139"/>
    </row>
    <row r="124" spans="2:17">
      <c r="B124" s="139"/>
      <c r="D124" s="139"/>
      <c r="E124" s="139"/>
      <c r="G124" s="139"/>
      <c r="J124" s="139"/>
      <c r="K124" s="106"/>
      <c r="L124" s="139"/>
      <c r="O124" s="139"/>
      <c r="Q124" s="139"/>
    </row>
    <row r="125" spans="2:17">
      <c r="B125" s="139"/>
      <c r="D125" s="139"/>
      <c r="E125" s="139"/>
      <c r="G125" s="139"/>
      <c r="J125" s="139"/>
      <c r="K125" s="106"/>
      <c r="L125" s="139"/>
      <c r="O125" s="139"/>
      <c r="Q125" s="139"/>
    </row>
    <row r="126" spans="2:17">
      <c r="B126" s="139"/>
      <c r="D126" s="139"/>
      <c r="E126" s="139"/>
      <c r="G126" s="139"/>
      <c r="J126" s="139"/>
      <c r="K126" s="106"/>
      <c r="L126" s="139"/>
      <c r="O126" s="139"/>
      <c r="Q126" s="139"/>
    </row>
    <row r="127" spans="2:17">
      <c r="B127" s="139"/>
      <c r="D127" s="139"/>
      <c r="E127" s="139"/>
      <c r="G127" s="139"/>
      <c r="J127" s="139"/>
      <c r="K127" s="106"/>
      <c r="L127" s="139"/>
      <c r="O127" s="139"/>
      <c r="Q127" s="139"/>
    </row>
    <row r="128" spans="2:17">
      <c r="B128" s="139"/>
      <c r="D128" s="139"/>
      <c r="E128" s="139"/>
      <c r="G128" s="139"/>
      <c r="J128" s="139"/>
      <c r="K128" s="106"/>
      <c r="L128" s="139"/>
      <c r="O128" s="139"/>
      <c r="Q128" s="139"/>
    </row>
    <row r="129" spans="2:17">
      <c r="B129" s="139"/>
      <c r="D129" s="139"/>
      <c r="E129" s="139"/>
      <c r="G129" s="139"/>
      <c r="J129" s="139"/>
      <c r="K129" s="106"/>
      <c r="L129" s="139"/>
      <c r="O129" s="139"/>
      <c r="Q129" s="139"/>
    </row>
    <row r="130" spans="2:17">
      <c r="B130" s="139"/>
      <c r="D130" s="139"/>
      <c r="E130" s="139"/>
      <c r="G130" s="139"/>
      <c r="J130" s="139"/>
      <c r="K130" s="106"/>
      <c r="L130" s="139"/>
      <c r="O130" s="139"/>
      <c r="Q130" s="139"/>
    </row>
    <row r="131" spans="2:17">
      <c r="B131" s="139"/>
      <c r="D131" s="139"/>
      <c r="E131" s="139"/>
      <c r="G131" s="139"/>
      <c r="J131" s="139"/>
      <c r="K131" s="106"/>
      <c r="L131" s="139"/>
      <c r="O131" s="139"/>
      <c r="Q131" s="139"/>
    </row>
    <row r="132" spans="2:17">
      <c r="B132" s="139"/>
      <c r="D132" s="139"/>
      <c r="E132" s="139"/>
      <c r="G132" s="139"/>
      <c r="J132" s="139"/>
      <c r="K132" s="106"/>
      <c r="L132" s="139"/>
      <c r="O132" s="139"/>
      <c r="Q132" s="139"/>
    </row>
    <row r="133" spans="2:17">
      <c r="B133" s="139"/>
      <c r="D133" s="139"/>
      <c r="E133" s="139"/>
      <c r="G133" s="139"/>
      <c r="J133" s="139"/>
      <c r="K133" s="106"/>
      <c r="L133" s="139"/>
      <c r="O133" s="139"/>
      <c r="Q133" s="139"/>
    </row>
    <row r="134" spans="2:17">
      <c r="B134" s="139"/>
      <c r="D134" s="139"/>
      <c r="E134" s="139"/>
      <c r="G134" s="139"/>
      <c r="J134" s="139"/>
      <c r="K134" s="106"/>
      <c r="L134" s="139"/>
      <c r="O134" s="139"/>
      <c r="Q134" s="139"/>
    </row>
    <row r="135" spans="2:17">
      <c r="B135" s="139"/>
      <c r="D135" s="139"/>
      <c r="E135" s="139"/>
      <c r="G135" s="139"/>
      <c r="J135" s="139"/>
      <c r="K135" s="106"/>
      <c r="L135" s="139"/>
      <c r="O135" s="139"/>
      <c r="Q135" s="139"/>
    </row>
    <row r="136" spans="2:17">
      <c r="B136" s="139"/>
      <c r="D136" s="139"/>
      <c r="E136" s="139"/>
      <c r="G136" s="139"/>
      <c r="J136" s="139"/>
      <c r="K136" s="106"/>
      <c r="L136" s="139"/>
      <c r="O136" s="139"/>
      <c r="Q136" s="139"/>
    </row>
    <row r="137" spans="2:17">
      <c r="B137" s="139"/>
      <c r="D137" s="139"/>
      <c r="E137" s="139"/>
      <c r="G137" s="139"/>
      <c r="J137" s="139"/>
      <c r="K137" s="106"/>
      <c r="L137" s="139"/>
      <c r="O137" s="139"/>
      <c r="Q137" s="139"/>
    </row>
    <row r="138" spans="2:17">
      <c r="B138" s="139"/>
      <c r="D138" s="139"/>
      <c r="E138" s="139"/>
      <c r="G138" s="139"/>
      <c r="J138" s="139"/>
      <c r="K138" s="106"/>
      <c r="L138" s="139"/>
      <c r="O138" s="139"/>
      <c r="Q138" s="139"/>
    </row>
    <row r="139" spans="2:17">
      <c r="B139" s="139"/>
      <c r="D139" s="139"/>
      <c r="E139" s="139"/>
      <c r="G139" s="139"/>
      <c r="J139" s="139"/>
      <c r="K139" s="106"/>
      <c r="L139" s="139"/>
      <c r="O139" s="139"/>
      <c r="Q139" s="139"/>
    </row>
    <row r="140" spans="2:17">
      <c r="B140" s="139"/>
      <c r="D140" s="139"/>
      <c r="E140" s="139"/>
      <c r="G140" s="139"/>
      <c r="J140" s="139"/>
      <c r="K140" s="106"/>
      <c r="L140" s="139"/>
      <c r="O140" s="139"/>
      <c r="Q140" s="139"/>
    </row>
    <row r="141" spans="2:17">
      <c r="B141" s="139"/>
      <c r="D141" s="139"/>
      <c r="E141" s="139"/>
      <c r="G141" s="139"/>
      <c r="J141" s="139"/>
      <c r="K141" s="106"/>
      <c r="L141" s="139"/>
      <c r="O141" s="139"/>
      <c r="Q141" s="139"/>
    </row>
    <row r="142" spans="2:17">
      <c r="B142" s="139"/>
      <c r="D142" s="139"/>
      <c r="E142" s="139"/>
      <c r="G142" s="139"/>
      <c r="J142" s="139"/>
      <c r="K142" s="106"/>
      <c r="L142" s="139"/>
      <c r="O142" s="139"/>
      <c r="Q142" s="139"/>
    </row>
    <row r="143" spans="2:17">
      <c r="B143" s="139"/>
      <c r="D143" s="139"/>
      <c r="E143" s="139"/>
      <c r="G143" s="139"/>
      <c r="J143" s="139"/>
      <c r="K143" s="106"/>
      <c r="L143" s="139"/>
      <c r="O143" s="139"/>
      <c r="Q143" s="139"/>
    </row>
    <row r="144" spans="2:17">
      <c r="B144" s="139"/>
      <c r="D144" s="139"/>
      <c r="E144" s="139"/>
      <c r="G144" s="139"/>
      <c r="J144" s="139"/>
      <c r="K144" s="106"/>
      <c r="L144" s="139"/>
      <c r="O144" s="139"/>
      <c r="Q144" s="139"/>
    </row>
    <row r="145" spans="2:17">
      <c r="B145" s="139"/>
      <c r="D145" s="139"/>
      <c r="E145" s="139"/>
      <c r="G145" s="139"/>
      <c r="J145" s="139"/>
      <c r="K145" s="106"/>
      <c r="L145" s="139"/>
      <c r="O145" s="139"/>
      <c r="Q145" s="139"/>
    </row>
    <row r="146" spans="2:17">
      <c r="B146" s="139"/>
      <c r="D146" s="139"/>
      <c r="E146" s="139"/>
      <c r="G146" s="139"/>
      <c r="J146" s="139"/>
      <c r="K146" s="106"/>
      <c r="L146" s="139"/>
      <c r="O146" s="139"/>
      <c r="Q146" s="139"/>
    </row>
    <row r="147" spans="2:17">
      <c r="B147" s="139"/>
      <c r="D147" s="139"/>
      <c r="E147" s="139"/>
      <c r="G147" s="139"/>
      <c r="J147" s="139"/>
      <c r="K147" s="106"/>
      <c r="L147" s="139"/>
      <c r="O147" s="139"/>
      <c r="Q147" s="139"/>
    </row>
    <row r="148" spans="2:17">
      <c r="B148" s="139"/>
      <c r="D148" s="139"/>
      <c r="E148" s="139"/>
      <c r="G148" s="139"/>
      <c r="J148" s="139"/>
      <c r="K148" s="106"/>
      <c r="L148" s="139"/>
      <c r="O148" s="139"/>
      <c r="Q148" s="139"/>
    </row>
    <row r="149" spans="2:17">
      <c r="B149" s="139"/>
      <c r="D149" s="139"/>
      <c r="E149" s="139"/>
      <c r="G149" s="139"/>
      <c r="J149" s="139"/>
      <c r="K149" s="106"/>
      <c r="L149" s="139"/>
      <c r="O149" s="139"/>
      <c r="Q149" s="139"/>
    </row>
    <row r="150" spans="2:17">
      <c r="B150" s="139"/>
      <c r="D150" s="139"/>
      <c r="E150" s="139"/>
      <c r="G150" s="139"/>
      <c r="J150" s="139"/>
      <c r="K150" s="106"/>
      <c r="L150" s="139"/>
      <c r="O150" s="139"/>
      <c r="Q150" s="139"/>
    </row>
    <row r="151" spans="2:17">
      <c r="B151" s="139"/>
      <c r="D151" s="139"/>
      <c r="E151" s="139"/>
      <c r="G151" s="139"/>
      <c r="J151" s="139"/>
      <c r="K151" s="106"/>
      <c r="L151" s="139"/>
      <c r="O151" s="139"/>
      <c r="Q151" s="139"/>
    </row>
    <row r="152" spans="2:17">
      <c r="B152" s="139"/>
      <c r="D152" s="139"/>
      <c r="E152" s="139"/>
      <c r="G152" s="139"/>
      <c r="J152" s="139"/>
      <c r="K152" s="106"/>
      <c r="L152" s="139"/>
      <c r="O152" s="139"/>
      <c r="Q152" s="139"/>
    </row>
    <row r="153" spans="2:17">
      <c r="B153" s="139"/>
      <c r="D153" s="139"/>
      <c r="E153" s="139"/>
      <c r="G153" s="139"/>
      <c r="J153" s="139"/>
      <c r="K153" s="106"/>
      <c r="L153" s="139"/>
      <c r="O153" s="139"/>
      <c r="Q153" s="139"/>
    </row>
    <row r="154" spans="2:17">
      <c r="B154" s="139"/>
      <c r="D154" s="139"/>
      <c r="E154" s="139"/>
      <c r="G154" s="139"/>
      <c r="J154" s="139"/>
      <c r="K154" s="106"/>
      <c r="L154" s="139"/>
      <c r="O154" s="139"/>
      <c r="Q154" s="139"/>
    </row>
    <row r="155" spans="2:17">
      <c r="B155" s="139"/>
      <c r="D155" s="139"/>
      <c r="E155" s="139"/>
      <c r="G155" s="139"/>
      <c r="J155" s="139"/>
      <c r="K155" s="106"/>
      <c r="L155" s="139"/>
      <c r="O155" s="139"/>
      <c r="Q155" s="139"/>
    </row>
    <row r="156" spans="2:17">
      <c r="B156" s="139"/>
      <c r="D156" s="139"/>
      <c r="E156" s="139"/>
      <c r="G156" s="139"/>
      <c r="J156" s="139"/>
      <c r="K156" s="106"/>
      <c r="L156" s="139"/>
      <c r="O156" s="139"/>
      <c r="Q156" s="139"/>
    </row>
    <row r="157" spans="2:17">
      <c r="B157" s="139"/>
      <c r="D157" s="139"/>
      <c r="E157" s="139"/>
      <c r="G157" s="139"/>
      <c r="J157" s="139"/>
      <c r="K157" s="106"/>
      <c r="L157" s="139"/>
      <c r="O157" s="139"/>
      <c r="Q157" s="139"/>
    </row>
    <row r="158" spans="2:17">
      <c r="B158" s="139"/>
      <c r="D158" s="139"/>
      <c r="E158" s="139"/>
      <c r="G158" s="139"/>
      <c r="J158" s="139"/>
      <c r="K158" s="106"/>
      <c r="L158" s="139"/>
      <c r="O158" s="139"/>
      <c r="Q158" s="139"/>
    </row>
    <row r="159" spans="2:17">
      <c r="B159" s="139"/>
      <c r="D159" s="139"/>
      <c r="E159" s="139"/>
      <c r="G159" s="139"/>
      <c r="J159" s="139"/>
      <c r="K159" s="106"/>
      <c r="L159" s="139"/>
      <c r="O159" s="139"/>
      <c r="Q159" s="139"/>
    </row>
    <row r="160" spans="2:17">
      <c r="B160" s="139"/>
      <c r="D160" s="139"/>
      <c r="E160" s="139"/>
      <c r="G160" s="139"/>
      <c r="J160" s="139"/>
      <c r="K160" s="106"/>
      <c r="L160" s="139"/>
      <c r="O160" s="139"/>
      <c r="Q160" s="139"/>
    </row>
    <row r="161" spans="2:17">
      <c r="B161" s="139"/>
      <c r="D161" s="139"/>
      <c r="E161" s="139"/>
      <c r="G161" s="139"/>
      <c r="J161" s="139"/>
      <c r="K161" s="106"/>
      <c r="L161" s="139"/>
      <c r="O161" s="139"/>
      <c r="Q161" s="139"/>
    </row>
    <row r="162" spans="2:17">
      <c r="B162" s="139"/>
      <c r="D162" s="139"/>
      <c r="E162" s="139"/>
      <c r="G162" s="139"/>
      <c r="J162" s="139"/>
      <c r="K162" s="106"/>
      <c r="L162" s="139"/>
      <c r="O162" s="139"/>
      <c r="Q162" s="139"/>
    </row>
    <row r="163" spans="2:17">
      <c r="B163" s="139"/>
      <c r="D163" s="139"/>
      <c r="E163" s="139"/>
      <c r="G163" s="139"/>
      <c r="J163" s="139"/>
      <c r="K163" s="106"/>
      <c r="L163" s="139"/>
      <c r="O163" s="139"/>
      <c r="Q163" s="139"/>
    </row>
    <row r="164" spans="2:17">
      <c r="B164" s="139"/>
      <c r="D164" s="139"/>
      <c r="E164" s="139"/>
      <c r="G164" s="139"/>
      <c r="J164" s="139"/>
      <c r="K164" s="106"/>
      <c r="L164" s="139"/>
      <c r="O164" s="139"/>
      <c r="Q164" s="139"/>
    </row>
    <row r="165" spans="2:17">
      <c r="B165" s="139"/>
      <c r="D165" s="139"/>
      <c r="E165" s="139"/>
      <c r="G165" s="139"/>
      <c r="J165" s="139"/>
      <c r="K165" s="106"/>
      <c r="L165" s="139"/>
      <c r="O165" s="139"/>
      <c r="Q165" s="139"/>
    </row>
    <row r="166" spans="2:17">
      <c r="B166" s="139"/>
      <c r="D166" s="139"/>
      <c r="E166" s="139"/>
      <c r="G166" s="139"/>
      <c r="J166" s="139"/>
      <c r="K166" s="106"/>
      <c r="L166" s="139"/>
      <c r="O166" s="139"/>
      <c r="Q166" s="139"/>
    </row>
    <row r="167" spans="2:17">
      <c r="B167" s="139"/>
      <c r="D167" s="139"/>
      <c r="E167" s="139"/>
      <c r="G167" s="139"/>
      <c r="J167" s="139"/>
      <c r="K167" s="106"/>
      <c r="L167" s="139"/>
      <c r="O167" s="139"/>
      <c r="Q167" s="139"/>
    </row>
    <row r="168" spans="2:17">
      <c r="B168" s="139"/>
      <c r="D168" s="139"/>
      <c r="E168" s="139"/>
      <c r="G168" s="139"/>
      <c r="J168" s="139"/>
      <c r="K168" s="106"/>
      <c r="L168" s="139"/>
      <c r="O168" s="139"/>
      <c r="Q168" s="139"/>
    </row>
    <row r="169" spans="2:17">
      <c r="B169" s="139"/>
      <c r="D169" s="139"/>
      <c r="E169" s="139"/>
      <c r="G169" s="139"/>
      <c r="J169" s="139"/>
      <c r="K169" s="106"/>
      <c r="L169" s="139"/>
      <c r="O169" s="139"/>
      <c r="Q169" s="139"/>
    </row>
    <row r="170" spans="2:17">
      <c r="B170" s="139"/>
      <c r="D170" s="139"/>
      <c r="E170" s="139"/>
      <c r="G170" s="139"/>
      <c r="J170" s="139"/>
      <c r="K170" s="106"/>
      <c r="L170" s="139"/>
      <c r="O170" s="139"/>
      <c r="Q170" s="139"/>
    </row>
    <row r="171" spans="2:17">
      <c r="B171" s="139"/>
      <c r="D171" s="139"/>
      <c r="E171" s="139"/>
      <c r="G171" s="139"/>
      <c r="J171" s="139"/>
      <c r="K171" s="106"/>
      <c r="L171" s="139"/>
      <c r="O171" s="139"/>
      <c r="Q171" s="139"/>
    </row>
    <row r="172" spans="2:17">
      <c r="B172" s="139"/>
      <c r="D172" s="139"/>
      <c r="E172" s="139"/>
      <c r="G172" s="139"/>
      <c r="J172" s="139"/>
      <c r="K172" s="106"/>
      <c r="L172" s="139"/>
      <c r="O172" s="139"/>
      <c r="Q172" s="139"/>
    </row>
    <row r="173" spans="2:17">
      <c r="B173" s="139"/>
      <c r="D173" s="139"/>
      <c r="E173" s="139"/>
      <c r="G173" s="139"/>
      <c r="J173" s="139"/>
      <c r="K173" s="106"/>
      <c r="L173" s="139"/>
      <c r="O173" s="139"/>
      <c r="Q173" s="139"/>
    </row>
    <row r="174" spans="2:17">
      <c r="B174" s="139"/>
      <c r="D174" s="139"/>
      <c r="E174" s="139"/>
      <c r="G174" s="139"/>
      <c r="J174" s="139"/>
      <c r="K174" s="106"/>
      <c r="L174" s="139"/>
      <c r="O174" s="139"/>
      <c r="Q174" s="139"/>
    </row>
    <row r="175" spans="2:17">
      <c r="B175" s="139"/>
      <c r="D175" s="139"/>
      <c r="E175" s="139"/>
      <c r="G175" s="139"/>
      <c r="J175" s="139"/>
      <c r="K175" s="106"/>
      <c r="L175" s="139"/>
      <c r="O175" s="139"/>
      <c r="Q175" s="139"/>
    </row>
    <row r="176" spans="2:17">
      <c r="B176" s="139"/>
      <c r="D176" s="139"/>
      <c r="E176" s="139"/>
      <c r="G176" s="139"/>
      <c r="J176" s="139"/>
      <c r="K176" s="106"/>
      <c r="L176" s="139"/>
      <c r="O176" s="139"/>
      <c r="Q176" s="139"/>
    </row>
    <row r="177" spans="2:17">
      <c r="B177" s="139"/>
      <c r="D177" s="139"/>
      <c r="E177" s="139"/>
      <c r="G177" s="139"/>
      <c r="J177" s="139"/>
      <c r="K177" s="106"/>
      <c r="L177" s="139"/>
      <c r="O177" s="139"/>
      <c r="Q177" s="139"/>
    </row>
    <row r="178" spans="2:17">
      <c r="B178" s="139"/>
      <c r="D178" s="139"/>
      <c r="E178" s="139"/>
      <c r="G178" s="139"/>
      <c r="J178" s="139"/>
      <c r="K178" s="106"/>
      <c r="L178" s="139"/>
      <c r="O178" s="139"/>
      <c r="Q178" s="139"/>
    </row>
    <row r="179" spans="2:17">
      <c r="B179" s="139"/>
      <c r="D179" s="139"/>
      <c r="E179" s="139"/>
      <c r="G179" s="139"/>
      <c r="J179" s="139"/>
      <c r="K179" s="106"/>
      <c r="L179" s="139"/>
      <c r="O179" s="139"/>
      <c r="Q179" s="139"/>
    </row>
    <row r="180" spans="2:17">
      <c r="B180" s="139"/>
      <c r="D180" s="139"/>
      <c r="E180" s="139"/>
      <c r="G180" s="139"/>
      <c r="J180" s="139"/>
      <c r="K180" s="106"/>
      <c r="L180" s="139"/>
      <c r="O180" s="139"/>
      <c r="Q180" s="139"/>
    </row>
    <row r="181" spans="2:17">
      <c r="B181" s="139"/>
      <c r="D181" s="139"/>
      <c r="E181" s="139"/>
      <c r="G181" s="139"/>
      <c r="J181" s="139"/>
      <c r="K181" s="106"/>
      <c r="L181" s="139"/>
      <c r="O181" s="139"/>
      <c r="Q181" s="139"/>
    </row>
    <row r="182" spans="2:17">
      <c r="B182" s="139"/>
      <c r="D182" s="139"/>
      <c r="E182" s="139"/>
      <c r="G182" s="139"/>
      <c r="J182" s="139"/>
      <c r="K182" s="106"/>
      <c r="L182" s="139"/>
      <c r="O182" s="139"/>
      <c r="Q182" s="139"/>
    </row>
    <row r="183" spans="2:17">
      <c r="B183" s="139"/>
      <c r="D183" s="139"/>
      <c r="E183" s="139"/>
      <c r="G183" s="139"/>
      <c r="J183" s="139"/>
      <c r="K183" s="106"/>
      <c r="L183" s="139"/>
      <c r="O183" s="139"/>
      <c r="Q183" s="139"/>
    </row>
    <row r="184" spans="2:17">
      <c r="B184" s="139"/>
      <c r="D184" s="139"/>
      <c r="E184" s="139"/>
      <c r="G184" s="139"/>
      <c r="J184" s="139"/>
      <c r="K184" s="106"/>
      <c r="L184" s="139"/>
      <c r="O184" s="139"/>
      <c r="Q184" s="139"/>
    </row>
    <row r="185" spans="2:17">
      <c r="B185" s="139"/>
      <c r="D185" s="139"/>
      <c r="E185" s="139"/>
      <c r="G185" s="139"/>
      <c r="J185" s="139"/>
      <c r="K185" s="106"/>
      <c r="L185" s="139"/>
      <c r="O185" s="139"/>
      <c r="Q185" s="139"/>
    </row>
    <row r="186" spans="2:17">
      <c r="B186" s="139"/>
      <c r="D186" s="139"/>
      <c r="E186" s="139"/>
      <c r="G186" s="139"/>
      <c r="J186" s="139"/>
      <c r="K186" s="106"/>
      <c r="L186" s="139"/>
      <c r="O186" s="139"/>
      <c r="Q186" s="139"/>
    </row>
    <row r="187" spans="2:17">
      <c r="B187" s="139"/>
      <c r="D187" s="139"/>
      <c r="E187" s="139"/>
      <c r="G187" s="139"/>
      <c r="J187" s="139"/>
      <c r="K187" s="106"/>
      <c r="L187" s="139"/>
      <c r="O187" s="139"/>
      <c r="Q187" s="139"/>
    </row>
    <row r="188" spans="2:17">
      <c r="B188" s="139"/>
      <c r="D188" s="139"/>
      <c r="E188" s="139"/>
      <c r="G188" s="139"/>
      <c r="J188" s="139"/>
      <c r="K188" s="106"/>
      <c r="L188" s="139"/>
      <c r="O188" s="139"/>
      <c r="Q188" s="139"/>
    </row>
    <row r="189" spans="2:17">
      <c r="B189" s="139"/>
      <c r="D189" s="139"/>
      <c r="E189" s="139"/>
      <c r="G189" s="139"/>
      <c r="J189" s="139"/>
      <c r="K189" s="106"/>
      <c r="L189" s="139"/>
      <c r="O189" s="139"/>
      <c r="Q189" s="139"/>
    </row>
    <row r="190" spans="2:17">
      <c r="B190" s="139"/>
      <c r="D190" s="139"/>
      <c r="E190" s="139"/>
      <c r="G190" s="139"/>
      <c r="J190" s="139"/>
      <c r="K190" s="106"/>
      <c r="L190" s="139"/>
      <c r="O190" s="139"/>
      <c r="Q190" s="139"/>
    </row>
    <row r="191" spans="2:17">
      <c r="B191" s="139"/>
      <c r="D191" s="139"/>
      <c r="E191" s="139"/>
      <c r="G191" s="139"/>
      <c r="J191" s="139"/>
      <c r="K191" s="106"/>
      <c r="L191" s="139"/>
      <c r="O191" s="139"/>
      <c r="Q191" s="139"/>
    </row>
    <row r="192" spans="2:17">
      <c r="B192" s="139"/>
      <c r="D192" s="139"/>
      <c r="E192" s="139"/>
      <c r="G192" s="139"/>
      <c r="J192" s="139"/>
      <c r="K192" s="106"/>
      <c r="L192" s="139"/>
      <c r="O192" s="139"/>
      <c r="Q192" s="139"/>
    </row>
    <row r="193" spans="2:17">
      <c r="B193" s="139"/>
      <c r="D193" s="139"/>
      <c r="E193" s="139"/>
      <c r="G193" s="139"/>
      <c r="J193" s="139"/>
      <c r="K193" s="106"/>
      <c r="L193" s="139"/>
      <c r="O193" s="139"/>
      <c r="Q193" s="139"/>
    </row>
    <row r="194" spans="2:17">
      <c r="B194" s="139"/>
      <c r="D194" s="139"/>
      <c r="E194" s="139"/>
      <c r="G194" s="139"/>
      <c r="J194" s="139"/>
      <c r="K194" s="106"/>
      <c r="L194" s="139"/>
      <c r="O194" s="139"/>
      <c r="Q194" s="139"/>
    </row>
    <row r="195" spans="2:17">
      <c r="B195" s="139"/>
      <c r="D195" s="139"/>
      <c r="E195" s="139"/>
      <c r="G195" s="139"/>
      <c r="J195" s="139"/>
      <c r="K195" s="106"/>
      <c r="L195" s="139"/>
      <c r="O195" s="139"/>
      <c r="Q195" s="139"/>
    </row>
    <row r="196" spans="2:17">
      <c r="B196" s="139"/>
      <c r="D196" s="139"/>
      <c r="E196" s="139"/>
      <c r="G196" s="139"/>
      <c r="J196" s="139"/>
      <c r="K196" s="106"/>
      <c r="L196" s="139"/>
      <c r="O196" s="139"/>
      <c r="Q196" s="139"/>
    </row>
    <row r="197" spans="2:17">
      <c r="B197" s="139"/>
      <c r="D197" s="139"/>
      <c r="E197" s="139"/>
      <c r="G197" s="139"/>
      <c r="J197" s="139"/>
      <c r="K197" s="106"/>
      <c r="L197" s="139"/>
      <c r="O197" s="139"/>
      <c r="Q197" s="139"/>
    </row>
    <row r="198" spans="2:17">
      <c r="B198" s="139"/>
      <c r="D198" s="139"/>
      <c r="E198" s="139"/>
      <c r="G198" s="139"/>
      <c r="J198" s="139"/>
      <c r="K198" s="106"/>
      <c r="L198" s="139"/>
      <c r="O198" s="139"/>
      <c r="Q198" s="139"/>
    </row>
    <row r="199" spans="2:17">
      <c r="B199" s="139"/>
      <c r="D199" s="139"/>
      <c r="E199" s="139"/>
      <c r="G199" s="139"/>
      <c r="J199" s="139"/>
      <c r="K199" s="106"/>
      <c r="L199" s="139"/>
      <c r="O199" s="139"/>
      <c r="Q199" s="139"/>
    </row>
    <row r="200" spans="2:17">
      <c r="B200" s="139"/>
      <c r="D200" s="139"/>
      <c r="E200" s="139"/>
      <c r="G200" s="139"/>
      <c r="J200" s="139"/>
      <c r="K200" s="106"/>
      <c r="L200" s="139"/>
      <c r="O200" s="139"/>
      <c r="Q200" s="139"/>
    </row>
    <row r="201" spans="2:17">
      <c r="B201" s="139"/>
      <c r="D201" s="139"/>
      <c r="E201" s="139"/>
      <c r="G201" s="139"/>
      <c r="J201" s="139"/>
      <c r="K201" s="106"/>
      <c r="L201" s="139"/>
      <c r="O201" s="139"/>
      <c r="Q201" s="139"/>
    </row>
    <row r="202" spans="2:17">
      <c r="B202" s="139"/>
      <c r="D202" s="139"/>
      <c r="E202" s="139"/>
      <c r="G202" s="139"/>
      <c r="J202" s="139"/>
      <c r="K202" s="106"/>
      <c r="L202" s="139"/>
      <c r="O202" s="139"/>
      <c r="Q202" s="139"/>
    </row>
    <row r="203" spans="2:17">
      <c r="B203" s="139"/>
      <c r="D203" s="139"/>
      <c r="E203" s="139"/>
      <c r="G203" s="139"/>
      <c r="J203" s="139"/>
      <c r="K203" s="106"/>
      <c r="L203" s="139"/>
      <c r="O203" s="139"/>
      <c r="Q203" s="139"/>
    </row>
    <row r="204" spans="2:17">
      <c r="B204" s="139"/>
      <c r="D204" s="139"/>
      <c r="E204" s="139"/>
      <c r="G204" s="139"/>
      <c r="J204" s="139"/>
      <c r="K204" s="106"/>
      <c r="L204" s="139"/>
      <c r="O204" s="139"/>
      <c r="Q204" s="139"/>
    </row>
    <row r="205" spans="2:17">
      <c r="B205" s="139"/>
      <c r="D205" s="139"/>
      <c r="E205" s="139"/>
      <c r="G205" s="139"/>
      <c r="J205" s="139"/>
      <c r="K205" s="106"/>
      <c r="L205" s="139"/>
      <c r="O205" s="139"/>
      <c r="Q205" s="139"/>
    </row>
    <row r="206" spans="2:17">
      <c r="B206" s="139"/>
      <c r="D206" s="139"/>
      <c r="E206" s="139"/>
      <c r="G206" s="139"/>
      <c r="J206" s="139"/>
      <c r="K206" s="106"/>
      <c r="L206" s="139"/>
      <c r="O206" s="139"/>
      <c r="Q206" s="139"/>
    </row>
    <row r="207" spans="2:17">
      <c r="B207" s="139"/>
      <c r="D207" s="139"/>
      <c r="E207" s="139"/>
      <c r="G207" s="139"/>
      <c r="J207" s="139"/>
      <c r="K207" s="106"/>
      <c r="L207" s="139"/>
      <c r="O207" s="139"/>
      <c r="Q207" s="139"/>
    </row>
    <row r="208" spans="2:17">
      <c r="B208" s="139"/>
      <c r="D208" s="139"/>
      <c r="E208" s="139"/>
      <c r="G208" s="139"/>
      <c r="J208" s="139"/>
      <c r="K208" s="106"/>
      <c r="L208" s="139"/>
      <c r="O208" s="139"/>
      <c r="Q208" s="139"/>
    </row>
    <row r="209" spans="2:17">
      <c r="B209" s="139"/>
      <c r="D209" s="139"/>
      <c r="E209" s="139"/>
      <c r="G209" s="139"/>
      <c r="J209" s="139"/>
      <c r="K209" s="106"/>
      <c r="L209" s="139"/>
      <c r="O209" s="139"/>
      <c r="Q209" s="139"/>
    </row>
    <row r="210" spans="2:17">
      <c r="B210" s="139"/>
      <c r="D210" s="139"/>
      <c r="E210" s="139"/>
      <c r="G210" s="139"/>
      <c r="J210" s="139"/>
      <c r="K210" s="106"/>
      <c r="L210" s="139"/>
      <c r="O210" s="139"/>
      <c r="Q210" s="139"/>
    </row>
    <row r="211" spans="2:17">
      <c r="B211" s="139"/>
      <c r="D211" s="139"/>
      <c r="E211" s="139"/>
      <c r="G211" s="139"/>
      <c r="J211" s="139"/>
      <c r="K211" s="106"/>
      <c r="L211" s="139"/>
      <c r="O211" s="139"/>
      <c r="Q211" s="139"/>
    </row>
    <row r="212" spans="2:17">
      <c r="B212" s="139"/>
      <c r="D212" s="139"/>
      <c r="E212" s="139"/>
      <c r="G212" s="139"/>
      <c r="J212" s="139"/>
      <c r="K212" s="106"/>
      <c r="L212" s="139"/>
      <c r="O212" s="139"/>
      <c r="Q212" s="139"/>
    </row>
    <row r="213" spans="2:17">
      <c r="B213" s="139"/>
      <c r="D213" s="139"/>
      <c r="E213" s="139"/>
      <c r="G213" s="139"/>
      <c r="J213" s="139"/>
      <c r="K213" s="106"/>
      <c r="L213" s="139"/>
      <c r="O213" s="139"/>
      <c r="Q213" s="139"/>
    </row>
    <row r="214" spans="2:17">
      <c r="B214" s="139"/>
      <c r="D214" s="139"/>
      <c r="E214" s="139"/>
      <c r="G214" s="139"/>
      <c r="J214" s="139"/>
      <c r="K214" s="106"/>
      <c r="L214" s="139"/>
      <c r="O214" s="139"/>
      <c r="Q214" s="139"/>
    </row>
    <row r="215" spans="2:17">
      <c r="B215" s="139"/>
      <c r="D215" s="139"/>
      <c r="E215" s="139"/>
      <c r="G215" s="139"/>
      <c r="J215" s="139"/>
      <c r="K215" s="106"/>
      <c r="L215" s="139"/>
      <c r="O215" s="139"/>
      <c r="Q215" s="139"/>
    </row>
    <row r="216" spans="2:17">
      <c r="B216" s="139"/>
      <c r="D216" s="139"/>
      <c r="E216" s="139"/>
      <c r="G216" s="139"/>
      <c r="J216" s="139"/>
      <c r="K216" s="106"/>
      <c r="L216" s="139"/>
      <c r="O216" s="139"/>
      <c r="Q216" s="139"/>
    </row>
    <row r="217" spans="2:17">
      <c r="B217" s="139"/>
      <c r="D217" s="139"/>
      <c r="E217" s="139"/>
      <c r="G217" s="139"/>
      <c r="J217" s="139"/>
      <c r="K217" s="106"/>
      <c r="L217" s="139"/>
      <c r="O217" s="139"/>
      <c r="Q217" s="139"/>
    </row>
    <row r="218" spans="2:17">
      <c r="B218" s="139"/>
      <c r="D218" s="139"/>
      <c r="E218" s="139"/>
      <c r="G218" s="139"/>
      <c r="J218" s="139"/>
      <c r="K218" s="106"/>
      <c r="L218" s="139"/>
      <c r="O218" s="139"/>
      <c r="Q218" s="139"/>
    </row>
    <row r="219" spans="2:17">
      <c r="B219" s="139"/>
      <c r="D219" s="139"/>
      <c r="E219" s="139"/>
      <c r="G219" s="139"/>
      <c r="J219" s="139"/>
      <c r="K219" s="106"/>
      <c r="L219" s="139"/>
      <c r="O219" s="139"/>
      <c r="Q219" s="139"/>
    </row>
    <row r="220" spans="2:17">
      <c r="B220" s="139"/>
      <c r="D220" s="139"/>
      <c r="E220" s="139"/>
      <c r="G220" s="139"/>
      <c r="J220" s="139"/>
      <c r="K220" s="106"/>
      <c r="L220" s="139"/>
      <c r="O220" s="139"/>
      <c r="Q220" s="139"/>
    </row>
    <row r="221" spans="2:17">
      <c r="B221" s="139"/>
      <c r="D221" s="139"/>
      <c r="E221" s="139"/>
      <c r="G221" s="139"/>
      <c r="J221" s="139"/>
      <c r="K221" s="106"/>
      <c r="L221" s="139"/>
      <c r="O221" s="139"/>
      <c r="Q221" s="139"/>
    </row>
    <row r="222" spans="2:17">
      <c r="B222" s="139"/>
      <c r="D222" s="139"/>
      <c r="E222" s="139"/>
      <c r="G222" s="139"/>
      <c r="J222" s="139"/>
      <c r="K222" s="106"/>
      <c r="L222" s="139"/>
      <c r="O222" s="139"/>
      <c r="Q222" s="139"/>
    </row>
    <row r="223" spans="2:17">
      <c r="B223" s="139"/>
      <c r="D223" s="139"/>
      <c r="E223" s="139"/>
      <c r="G223" s="139"/>
      <c r="J223" s="139"/>
      <c r="K223" s="106"/>
      <c r="L223" s="139"/>
      <c r="O223" s="139"/>
      <c r="Q223" s="139"/>
    </row>
    <row r="224" spans="2:17">
      <c r="B224" s="139"/>
      <c r="D224" s="139"/>
      <c r="E224" s="139"/>
      <c r="G224" s="139"/>
      <c r="J224" s="139"/>
      <c r="K224" s="106"/>
      <c r="L224" s="139"/>
      <c r="O224" s="139"/>
      <c r="Q224" s="139"/>
    </row>
    <row r="225" spans="2:17">
      <c r="B225" s="139"/>
      <c r="D225" s="139"/>
      <c r="E225" s="139"/>
      <c r="G225" s="139"/>
      <c r="J225" s="139"/>
      <c r="K225" s="106"/>
      <c r="L225" s="139"/>
      <c r="O225" s="139"/>
      <c r="Q225" s="139"/>
    </row>
    <row r="226" spans="2:17">
      <c r="B226" s="139"/>
      <c r="D226" s="139"/>
      <c r="E226" s="139"/>
      <c r="G226" s="139"/>
      <c r="J226" s="139"/>
      <c r="K226" s="106"/>
      <c r="L226" s="139"/>
      <c r="O226" s="139"/>
      <c r="Q226" s="139"/>
    </row>
    <row r="227" spans="2:17">
      <c r="B227" s="139"/>
      <c r="D227" s="139"/>
      <c r="E227" s="139"/>
      <c r="G227" s="139"/>
      <c r="J227" s="139"/>
      <c r="K227" s="106"/>
      <c r="L227" s="139"/>
      <c r="O227" s="139"/>
      <c r="Q227" s="139"/>
    </row>
    <row r="228" spans="2:17">
      <c r="B228" s="139"/>
      <c r="D228" s="139"/>
      <c r="E228" s="139"/>
      <c r="G228" s="139"/>
      <c r="J228" s="139"/>
      <c r="K228" s="106"/>
      <c r="L228" s="139"/>
      <c r="O228" s="139"/>
      <c r="Q228" s="139"/>
    </row>
    <row r="229" spans="2:17">
      <c r="B229" s="139"/>
      <c r="D229" s="139"/>
      <c r="E229" s="139"/>
      <c r="G229" s="139"/>
      <c r="J229" s="139"/>
      <c r="K229" s="106"/>
      <c r="L229" s="139"/>
      <c r="O229" s="139"/>
      <c r="Q229" s="139"/>
    </row>
    <row r="230" spans="2:17">
      <c r="B230" s="139"/>
      <c r="D230" s="139"/>
      <c r="E230" s="139"/>
      <c r="G230" s="139"/>
      <c r="J230" s="139"/>
      <c r="K230" s="106"/>
      <c r="L230" s="139"/>
      <c r="O230" s="139"/>
      <c r="Q230" s="139"/>
    </row>
    <row r="231" spans="2:17">
      <c r="B231" s="139"/>
      <c r="D231" s="139"/>
      <c r="E231" s="139"/>
      <c r="G231" s="139"/>
      <c r="J231" s="139"/>
      <c r="K231" s="106"/>
      <c r="L231" s="139"/>
      <c r="O231" s="139"/>
      <c r="Q231" s="139"/>
    </row>
    <row r="232" spans="2:17">
      <c r="B232" s="139"/>
      <c r="D232" s="139"/>
      <c r="E232" s="139"/>
      <c r="G232" s="139"/>
      <c r="J232" s="139"/>
      <c r="K232" s="106"/>
      <c r="L232" s="139"/>
      <c r="O232" s="139"/>
      <c r="Q232" s="139"/>
    </row>
    <row r="233" spans="2:17">
      <c r="B233" s="139"/>
      <c r="D233" s="139"/>
      <c r="E233" s="139"/>
      <c r="G233" s="139"/>
      <c r="J233" s="139"/>
      <c r="K233" s="106"/>
      <c r="L233" s="139"/>
      <c r="O233" s="139"/>
      <c r="Q233" s="139"/>
    </row>
    <row r="234" spans="2:17">
      <c r="B234" s="139"/>
      <c r="D234" s="139"/>
      <c r="E234" s="139"/>
      <c r="G234" s="139"/>
      <c r="J234" s="139"/>
      <c r="K234" s="106"/>
      <c r="L234" s="139"/>
      <c r="O234" s="139"/>
      <c r="Q234" s="139"/>
    </row>
    <row r="235" spans="2:17">
      <c r="B235" s="139"/>
      <c r="D235" s="139"/>
      <c r="E235" s="139"/>
      <c r="G235" s="139"/>
      <c r="J235" s="139"/>
      <c r="K235" s="106"/>
      <c r="L235" s="139"/>
      <c r="O235" s="139"/>
      <c r="Q235" s="139"/>
    </row>
    <row r="236" spans="2:17">
      <c r="B236" s="139"/>
      <c r="D236" s="139"/>
      <c r="E236" s="139"/>
      <c r="G236" s="139"/>
      <c r="J236" s="139"/>
      <c r="K236" s="106"/>
      <c r="L236" s="139"/>
      <c r="O236" s="139"/>
      <c r="Q236" s="139"/>
    </row>
    <row r="237" spans="2:17">
      <c r="B237" s="139"/>
      <c r="D237" s="139"/>
      <c r="E237" s="139"/>
      <c r="G237" s="139"/>
      <c r="J237" s="139"/>
      <c r="K237" s="106"/>
      <c r="L237" s="139"/>
      <c r="O237" s="139"/>
      <c r="Q237" s="139"/>
    </row>
    <row r="238" spans="2:17">
      <c r="B238" s="139"/>
      <c r="D238" s="139"/>
      <c r="E238" s="139"/>
      <c r="G238" s="139"/>
      <c r="J238" s="139"/>
      <c r="K238" s="106"/>
      <c r="L238" s="139"/>
      <c r="O238" s="139"/>
      <c r="Q238" s="139"/>
    </row>
    <row r="239" spans="2:17">
      <c r="B239" s="139"/>
      <c r="D239" s="139"/>
      <c r="E239" s="139"/>
      <c r="G239" s="139"/>
      <c r="J239" s="139"/>
      <c r="K239" s="106"/>
      <c r="L239" s="139"/>
      <c r="O239" s="139"/>
      <c r="Q239" s="139"/>
    </row>
    <row r="240" spans="2:17">
      <c r="B240" s="139"/>
      <c r="D240" s="139"/>
      <c r="E240" s="139"/>
      <c r="G240" s="139"/>
      <c r="J240" s="139"/>
      <c r="K240" s="106"/>
      <c r="L240" s="139"/>
      <c r="O240" s="139"/>
      <c r="Q240" s="139"/>
    </row>
    <row r="241" spans="2:17">
      <c r="B241" s="139"/>
      <c r="D241" s="139"/>
      <c r="E241" s="139"/>
      <c r="G241" s="139"/>
      <c r="J241" s="139"/>
      <c r="K241" s="106"/>
      <c r="L241" s="139"/>
      <c r="O241" s="139"/>
      <c r="Q241" s="139"/>
    </row>
    <row r="242" spans="2:17">
      <c r="B242" s="139"/>
      <c r="D242" s="139"/>
      <c r="E242" s="139"/>
      <c r="G242" s="139"/>
      <c r="J242" s="139"/>
      <c r="K242" s="106"/>
      <c r="L242" s="139"/>
      <c r="O242" s="139"/>
      <c r="Q242" s="139"/>
    </row>
    <row r="243" spans="2:17">
      <c r="B243" s="139"/>
      <c r="D243" s="139"/>
      <c r="E243" s="139"/>
      <c r="G243" s="139"/>
      <c r="J243" s="139"/>
      <c r="K243" s="106"/>
      <c r="L243" s="139"/>
      <c r="O243" s="139"/>
      <c r="Q243" s="139"/>
    </row>
    <row r="244" spans="2:17">
      <c r="B244" s="139"/>
      <c r="D244" s="139"/>
      <c r="E244" s="139"/>
      <c r="G244" s="139"/>
      <c r="J244" s="139"/>
      <c r="K244" s="106"/>
      <c r="L244" s="139"/>
      <c r="O244" s="139"/>
      <c r="Q244" s="139"/>
    </row>
    <row r="245" spans="2:17">
      <c r="B245" s="139"/>
      <c r="D245" s="139"/>
      <c r="E245" s="139"/>
      <c r="G245" s="139"/>
      <c r="J245" s="139"/>
      <c r="K245" s="106"/>
      <c r="L245" s="139"/>
      <c r="O245" s="139"/>
      <c r="Q245" s="139"/>
    </row>
    <row r="246" spans="2:17">
      <c r="B246" s="139"/>
      <c r="D246" s="139"/>
      <c r="E246" s="139"/>
      <c r="G246" s="139"/>
      <c r="J246" s="139"/>
      <c r="K246" s="106"/>
      <c r="L246" s="139"/>
      <c r="O246" s="139"/>
      <c r="Q246" s="139"/>
    </row>
    <row r="247" spans="2:17">
      <c r="B247" s="139"/>
      <c r="D247" s="139"/>
      <c r="E247" s="139"/>
      <c r="G247" s="139"/>
      <c r="J247" s="139"/>
      <c r="K247" s="106"/>
      <c r="L247" s="139"/>
      <c r="O247" s="139"/>
      <c r="Q247" s="139"/>
    </row>
    <row r="248" spans="2:17">
      <c r="B248" s="139"/>
      <c r="D248" s="139"/>
      <c r="E248" s="139"/>
      <c r="G248" s="139"/>
      <c r="J248" s="139"/>
      <c r="K248" s="106"/>
      <c r="L248" s="139"/>
      <c r="O248" s="139"/>
      <c r="Q248" s="139"/>
    </row>
    <row r="249" spans="2:17">
      <c r="B249" s="139"/>
      <c r="D249" s="139"/>
      <c r="E249" s="139"/>
      <c r="G249" s="139"/>
      <c r="J249" s="139"/>
      <c r="K249" s="106"/>
      <c r="L249" s="139"/>
      <c r="O249" s="139"/>
      <c r="Q249" s="139"/>
    </row>
    <row r="250" spans="2:17">
      <c r="B250" s="139"/>
      <c r="D250" s="139"/>
      <c r="E250" s="139"/>
      <c r="G250" s="139"/>
      <c r="J250" s="139"/>
      <c r="K250" s="106"/>
      <c r="L250" s="139"/>
      <c r="O250" s="139"/>
      <c r="Q250" s="139"/>
    </row>
    <row r="251" spans="2:17">
      <c r="B251" s="139"/>
      <c r="D251" s="139"/>
      <c r="E251" s="139"/>
      <c r="G251" s="139"/>
      <c r="J251" s="139"/>
      <c r="K251" s="106"/>
      <c r="L251" s="139"/>
      <c r="O251" s="139"/>
      <c r="Q251" s="139"/>
    </row>
    <row r="252" spans="2:17">
      <c r="B252" s="139"/>
      <c r="D252" s="139"/>
      <c r="E252" s="139"/>
      <c r="G252" s="139"/>
      <c r="J252" s="139"/>
      <c r="K252" s="106"/>
      <c r="L252" s="139"/>
      <c r="O252" s="139"/>
      <c r="Q252" s="139"/>
    </row>
    <row r="253" spans="2:17">
      <c r="B253" s="139"/>
      <c r="D253" s="139"/>
      <c r="E253" s="139"/>
      <c r="G253" s="139"/>
      <c r="J253" s="139"/>
      <c r="K253" s="106"/>
      <c r="L253" s="139"/>
      <c r="O253" s="139"/>
      <c r="Q253" s="139"/>
    </row>
    <row r="254" spans="2:17">
      <c r="B254" s="139"/>
      <c r="D254" s="139"/>
      <c r="E254" s="139"/>
      <c r="G254" s="139"/>
      <c r="J254" s="139"/>
      <c r="K254" s="106"/>
      <c r="L254" s="139"/>
      <c r="O254" s="139"/>
      <c r="Q254" s="139"/>
    </row>
    <row r="255" spans="2:17">
      <c r="B255" s="139"/>
      <c r="D255" s="139"/>
      <c r="E255" s="139"/>
      <c r="G255" s="139"/>
      <c r="J255" s="139"/>
      <c r="K255" s="106"/>
      <c r="L255" s="139"/>
      <c r="O255" s="139"/>
      <c r="Q255" s="139"/>
    </row>
    <row r="256" spans="2:17">
      <c r="B256" s="139"/>
      <c r="D256" s="139"/>
      <c r="E256" s="139"/>
      <c r="G256" s="139"/>
      <c r="J256" s="139"/>
      <c r="K256" s="106"/>
      <c r="L256" s="139"/>
      <c r="O256" s="139"/>
      <c r="Q256" s="139"/>
    </row>
    <row r="257" spans="2:17">
      <c r="B257" s="139"/>
      <c r="D257" s="139"/>
      <c r="E257" s="139"/>
      <c r="G257" s="139"/>
      <c r="J257" s="139"/>
      <c r="K257" s="106"/>
      <c r="L257" s="139"/>
      <c r="O257" s="139"/>
      <c r="Q257" s="139"/>
    </row>
    <row r="258" spans="2:17">
      <c r="B258" s="139"/>
      <c r="D258" s="139"/>
      <c r="E258" s="139"/>
      <c r="G258" s="139"/>
      <c r="J258" s="139"/>
      <c r="K258" s="106"/>
      <c r="L258" s="139"/>
      <c r="O258" s="139"/>
      <c r="Q258" s="139"/>
    </row>
    <row r="259" spans="2:17">
      <c r="B259" s="139"/>
      <c r="D259" s="139"/>
      <c r="E259" s="139"/>
      <c r="G259" s="139"/>
      <c r="J259" s="139"/>
      <c r="K259" s="106"/>
      <c r="L259" s="139"/>
      <c r="O259" s="139"/>
      <c r="Q259" s="139"/>
    </row>
    <row r="260" spans="2:17">
      <c r="B260" s="139"/>
      <c r="D260" s="139"/>
      <c r="E260" s="139"/>
      <c r="G260" s="139"/>
      <c r="J260" s="139"/>
      <c r="K260" s="106"/>
      <c r="L260" s="139"/>
      <c r="O260" s="139"/>
      <c r="Q260" s="139"/>
    </row>
    <row r="261" spans="2:17">
      <c r="B261" s="139"/>
      <c r="D261" s="139"/>
      <c r="E261" s="139"/>
      <c r="G261" s="139"/>
      <c r="J261" s="139"/>
      <c r="K261" s="106"/>
      <c r="L261" s="139"/>
      <c r="O261" s="139"/>
      <c r="Q261" s="139"/>
    </row>
    <row r="262" spans="2:17">
      <c r="B262" s="139"/>
      <c r="D262" s="139"/>
      <c r="E262" s="139"/>
      <c r="G262" s="139"/>
      <c r="J262" s="139"/>
      <c r="K262" s="106"/>
      <c r="L262" s="139"/>
      <c r="O262" s="139"/>
      <c r="Q262" s="139"/>
    </row>
    <row r="263" spans="2:17">
      <c r="B263" s="139"/>
      <c r="D263" s="139"/>
      <c r="E263" s="139"/>
      <c r="G263" s="139"/>
      <c r="J263" s="139"/>
      <c r="K263" s="106"/>
      <c r="L263" s="139"/>
      <c r="O263" s="139"/>
      <c r="Q263" s="139"/>
    </row>
    <row r="264" spans="2:17">
      <c r="B264" s="139"/>
      <c r="D264" s="139"/>
      <c r="E264" s="139"/>
      <c r="G264" s="139"/>
      <c r="J264" s="139"/>
      <c r="K264" s="106"/>
      <c r="L264" s="139"/>
      <c r="O264" s="139"/>
      <c r="Q264" s="139"/>
    </row>
    <row r="265" spans="2:17">
      <c r="B265" s="139"/>
      <c r="D265" s="139"/>
      <c r="E265" s="139"/>
      <c r="G265" s="139"/>
      <c r="J265" s="139"/>
      <c r="K265" s="106"/>
      <c r="L265" s="139"/>
      <c r="O265" s="139"/>
      <c r="Q265" s="139"/>
    </row>
    <row r="266" spans="2:17">
      <c r="B266" s="139"/>
      <c r="D266" s="139"/>
      <c r="E266" s="139"/>
      <c r="G266" s="139"/>
      <c r="J266" s="139"/>
      <c r="K266" s="106"/>
      <c r="L266" s="139"/>
      <c r="O266" s="139"/>
      <c r="Q266" s="139"/>
    </row>
    <row r="267" spans="2:17">
      <c r="B267" s="139"/>
      <c r="D267" s="139"/>
      <c r="E267" s="139"/>
      <c r="G267" s="139"/>
      <c r="J267" s="139"/>
      <c r="K267" s="106"/>
      <c r="L267" s="139"/>
      <c r="O267" s="139"/>
      <c r="Q267" s="139"/>
    </row>
    <row r="268" spans="2:17">
      <c r="B268" s="139"/>
      <c r="D268" s="139"/>
      <c r="E268" s="139"/>
      <c r="G268" s="139"/>
      <c r="J268" s="139"/>
      <c r="K268" s="106"/>
      <c r="L268" s="139"/>
      <c r="O268" s="139"/>
      <c r="Q268" s="139"/>
    </row>
    <row r="269" spans="2:17">
      <c r="B269" s="139"/>
      <c r="D269" s="139"/>
      <c r="E269" s="139"/>
      <c r="G269" s="139"/>
      <c r="J269" s="139"/>
      <c r="K269" s="106"/>
      <c r="L269" s="139"/>
      <c r="O269" s="139"/>
      <c r="Q269" s="139"/>
    </row>
    <row r="270" spans="2:17">
      <c r="B270" s="139"/>
      <c r="D270" s="139"/>
      <c r="E270" s="139"/>
      <c r="G270" s="139"/>
      <c r="J270" s="139"/>
      <c r="K270" s="106"/>
      <c r="L270" s="139"/>
      <c r="O270" s="139"/>
      <c r="Q270" s="139"/>
    </row>
    <row r="271" spans="2:17">
      <c r="B271" s="139"/>
      <c r="D271" s="139"/>
      <c r="E271" s="139"/>
      <c r="G271" s="139"/>
      <c r="J271" s="139"/>
      <c r="K271" s="106"/>
      <c r="L271" s="139"/>
      <c r="O271" s="139"/>
      <c r="Q271" s="139"/>
    </row>
    <row r="272" spans="2:17">
      <c r="B272" s="139"/>
      <c r="D272" s="139"/>
      <c r="E272" s="139"/>
      <c r="G272" s="139"/>
      <c r="J272" s="139"/>
      <c r="K272" s="106"/>
      <c r="L272" s="139"/>
      <c r="O272" s="139"/>
      <c r="Q272" s="139"/>
    </row>
    <row r="273" spans="2:17">
      <c r="B273" s="139"/>
      <c r="D273" s="139"/>
      <c r="E273" s="139"/>
      <c r="G273" s="139"/>
      <c r="J273" s="139"/>
      <c r="K273" s="106"/>
      <c r="L273" s="139"/>
      <c r="O273" s="139"/>
      <c r="Q273" s="139"/>
    </row>
    <row r="274" spans="2:17">
      <c r="B274" s="139"/>
      <c r="D274" s="139"/>
      <c r="E274" s="139"/>
      <c r="G274" s="139"/>
      <c r="J274" s="139"/>
      <c r="K274" s="106"/>
      <c r="L274" s="139"/>
      <c r="O274" s="139"/>
      <c r="Q274" s="139"/>
    </row>
    <row r="275" spans="2:17">
      <c r="B275" s="139"/>
      <c r="D275" s="139"/>
      <c r="E275" s="139"/>
      <c r="G275" s="139"/>
      <c r="J275" s="139"/>
      <c r="K275" s="106"/>
      <c r="L275" s="139"/>
      <c r="O275" s="139"/>
      <c r="Q275" s="139"/>
    </row>
    <row r="276" spans="2:17">
      <c r="B276" s="139"/>
      <c r="D276" s="139"/>
      <c r="E276" s="139"/>
      <c r="G276" s="139"/>
      <c r="J276" s="139"/>
      <c r="K276" s="106"/>
      <c r="L276" s="139"/>
      <c r="O276" s="139"/>
      <c r="Q276" s="139"/>
    </row>
    <row r="277" spans="2:17">
      <c r="B277" s="139"/>
      <c r="D277" s="139"/>
      <c r="E277" s="139"/>
      <c r="G277" s="139"/>
      <c r="J277" s="139"/>
      <c r="K277" s="106"/>
      <c r="L277" s="139"/>
      <c r="O277" s="139"/>
      <c r="Q277" s="139"/>
    </row>
    <row r="278" spans="2:17">
      <c r="B278" s="139"/>
      <c r="D278" s="139"/>
      <c r="E278" s="139"/>
      <c r="G278" s="139"/>
      <c r="J278" s="139"/>
      <c r="K278" s="106"/>
      <c r="L278" s="139"/>
      <c r="O278" s="139"/>
      <c r="Q278" s="139"/>
    </row>
    <row r="279" spans="2:17">
      <c r="B279" s="139"/>
      <c r="D279" s="139"/>
      <c r="E279" s="139"/>
      <c r="G279" s="139"/>
      <c r="J279" s="139"/>
      <c r="K279" s="106"/>
      <c r="L279" s="139"/>
      <c r="O279" s="139"/>
      <c r="Q279" s="139"/>
    </row>
    <row r="280" spans="2:17">
      <c r="B280" s="139"/>
      <c r="D280" s="139"/>
      <c r="E280" s="139"/>
      <c r="G280" s="139"/>
      <c r="J280" s="139"/>
      <c r="K280" s="106"/>
      <c r="L280" s="139"/>
      <c r="O280" s="139"/>
      <c r="Q280" s="139"/>
    </row>
    <row r="281" spans="2:17">
      <c r="B281" s="139"/>
      <c r="D281" s="139"/>
      <c r="E281" s="139"/>
      <c r="G281" s="139"/>
      <c r="J281" s="139"/>
      <c r="K281" s="106"/>
      <c r="L281" s="139"/>
      <c r="O281" s="139"/>
      <c r="Q281" s="139"/>
    </row>
    <row r="282" spans="2:17">
      <c r="B282" s="139"/>
      <c r="D282" s="139"/>
      <c r="E282" s="139"/>
      <c r="G282" s="139"/>
      <c r="J282" s="139"/>
      <c r="K282" s="106"/>
      <c r="L282" s="139"/>
      <c r="O282" s="139"/>
      <c r="Q282" s="139"/>
    </row>
    <row r="283" spans="2:17">
      <c r="B283" s="139"/>
      <c r="D283" s="139"/>
      <c r="E283" s="139"/>
      <c r="G283" s="139"/>
      <c r="J283" s="139"/>
      <c r="K283" s="106"/>
      <c r="L283" s="139"/>
      <c r="O283" s="139"/>
      <c r="Q283" s="139"/>
    </row>
    <row r="284" spans="2:17">
      <c r="B284" s="139"/>
      <c r="D284" s="139"/>
      <c r="E284" s="139"/>
      <c r="G284" s="139"/>
      <c r="J284" s="139"/>
      <c r="K284" s="106"/>
      <c r="L284" s="139"/>
      <c r="O284" s="139"/>
      <c r="Q284" s="139"/>
    </row>
    <row r="285" spans="2:17">
      <c r="B285" s="139"/>
      <c r="D285" s="139"/>
      <c r="E285" s="139"/>
      <c r="G285" s="139"/>
      <c r="J285" s="139"/>
      <c r="K285" s="106"/>
      <c r="L285" s="139"/>
      <c r="O285" s="139"/>
      <c r="Q285" s="139"/>
    </row>
    <row r="286" spans="2:17">
      <c r="B286" s="139"/>
      <c r="D286" s="139"/>
      <c r="E286" s="139"/>
      <c r="G286" s="139"/>
      <c r="J286" s="139"/>
      <c r="K286" s="106"/>
      <c r="L286" s="139"/>
      <c r="O286" s="139"/>
      <c r="Q286" s="139"/>
    </row>
    <row r="287" spans="2:17">
      <c r="B287" s="139"/>
      <c r="D287" s="139"/>
      <c r="E287" s="139"/>
      <c r="G287" s="139"/>
      <c r="J287" s="139"/>
      <c r="K287" s="106"/>
      <c r="L287" s="139"/>
      <c r="O287" s="139"/>
      <c r="Q287" s="139"/>
    </row>
    <row r="288" spans="2:17">
      <c r="B288" s="139"/>
      <c r="D288" s="139"/>
      <c r="E288" s="139"/>
      <c r="G288" s="139"/>
      <c r="J288" s="139"/>
      <c r="K288" s="106"/>
      <c r="L288" s="139"/>
      <c r="O288" s="139"/>
      <c r="Q288" s="139"/>
    </row>
    <row r="289" spans="2:17">
      <c r="B289" s="139"/>
      <c r="D289" s="139"/>
      <c r="E289" s="139"/>
      <c r="G289" s="139"/>
      <c r="J289" s="139"/>
      <c r="K289" s="106"/>
      <c r="L289" s="139"/>
      <c r="O289" s="139"/>
      <c r="Q289" s="139"/>
    </row>
    <row r="290" spans="2:17">
      <c r="B290" s="139"/>
      <c r="D290" s="139"/>
      <c r="E290" s="139"/>
      <c r="G290" s="139"/>
      <c r="J290" s="139"/>
      <c r="K290" s="106"/>
      <c r="L290" s="139"/>
      <c r="O290" s="139"/>
      <c r="Q290" s="139"/>
    </row>
    <row r="291" spans="2:17">
      <c r="B291" s="139"/>
      <c r="D291" s="139"/>
      <c r="E291" s="139"/>
      <c r="G291" s="139"/>
      <c r="J291" s="139"/>
      <c r="K291" s="106"/>
      <c r="L291" s="139"/>
      <c r="O291" s="139"/>
      <c r="Q291" s="139"/>
    </row>
    <row r="292" spans="2:17">
      <c r="B292" s="139"/>
      <c r="D292" s="139"/>
      <c r="E292" s="139"/>
      <c r="G292" s="139"/>
      <c r="J292" s="139"/>
      <c r="K292" s="106"/>
      <c r="L292" s="139"/>
      <c r="O292" s="139"/>
      <c r="Q292" s="139"/>
    </row>
    <row r="293" spans="2:17">
      <c r="B293" s="139"/>
      <c r="D293" s="139"/>
      <c r="E293" s="139"/>
      <c r="G293" s="139"/>
      <c r="J293" s="139"/>
      <c r="K293" s="106"/>
      <c r="L293" s="139"/>
      <c r="O293" s="139"/>
      <c r="Q293" s="139"/>
    </row>
    <row r="294" spans="2:17">
      <c r="B294" s="139"/>
      <c r="D294" s="139"/>
      <c r="E294" s="139"/>
      <c r="G294" s="139"/>
      <c r="J294" s="139"/>
      <c r="K294" s="106"/>
      <c r="L294" s="139"/>
      <c r="O294" s="139"/>
      <c r="Q294" s="139"/>
    </row>
    <row r="295" spans="2:17">
      <c r="B295" s="139"/>
      <c r="D295" s="139"/>
      <c r="E295" s="139"/>
      <c r="G295" s="139"/>
      <c r="J295" s="139"/>
      <c r="K295" s="106"/>
      <c r="L295" s="139"/>
      <c r="O295" s="139"/>
      <c r="Q295" s="139"/>
    </row>
    <row r="296" spans="2:17">
      <c r="B296" s="139"/>
      <c r="D296" s="139"/>
      <c r="E296" s="139"/>
      <c r="G296" s="139"/>
      <c r="J296" s="139"/>
      <c r="K296" s="106"/>
      <c r="L296" s="139"/>
      <c r="O296" s="139"/>
      <c r="Q296" s="139"/>
    </row>
    <row r="297" spans="2:17">
      <c r="B297" s="139"/>
      <c r="D297" s="139"/>
      <c r="E297" s="139"/>
      <c r="G297" s="139"/>
      <c r="J297" s="139"/>
      <c r="K297" s="106"/>
      <c r="L297" s="139"/>
      <c r="O297" s="139"/>
      <c r="Q297" s="139"/>
    </row>
    <row r="298" spans="2:17">
      <c r="B298" s="139"/>
      <c r="D298" s="139"/>
      <c r="E298" s="139"/>
      <c r="G298" s="139"/>
      <c r="J298" s="139"/>
      <c r="K298" s="106"/>
      <c r="L298" s="139"/>
      <c r="O298" s="139"/>
      <c r="Q298" s="139"/>
    </row>
    <row r="299" spans="2:17">
      <c r="B299" s="139"/>
      <c r="D299" s="139"/>
      <c r="E299" s="139"/>
      <c r="G299" s="139"/>
      <c r="J299" s="139"/>
      <c r="K299" s="106"/>
      <c r="L299" s="139"/>
      <c r="O299" s="139"/>
      <c r="Q299" s="139"/>
    </row>
    <row r="300" spans="2:17">
      <c r="B300" s="139"/>
      <c r="D300" s="139"/>
      <c r="E300" s="139"/>
      <c r="G300" s="139"/>
      <c r="J300" s="139"/>
      <c r="K300" s="106"/>
      <c r="L300" s="139"/>
      <c r="O300" s="139"/>
      <c r="Q300" s="139"/>
    </row>
    <row r="301" spans="2:17">
      <c r="B301" s="139"/>
      <c r="D301" s="139"/>
      <c r="E301" s="139"/>
      <c r="G301" s="139"/>
      <c r="J301" s="139"/>
      <c r="K301" s="106"/>
      <c r="L301" s="139"/>
      <c r="O301" s="139"/>
      <c r="Q301" s="139"/>
    </row>
    <row r="302" spans="2:17">
      <c r="B302" s="139"/>
      <c r="D302" s="139"/>
      <c r="E302" s="139"/>
      <c r="G302" s="139"/>
      <c r="J302" s="139"/>
      <c r="K302" s="106"/>
      <c r="L302" s="139"/>
      <c r="O302" s="139"/>
      <c r="Q302" s="139"/>
    </row>
    <row r="303" spans="2:17">
      <c r="B303" s="139"/>
      <c r="D303" s="139"/>
      <c r="E303" s="139"/>
      <c r="G303" s="139"/>
      <c r="J303" s="139"/>
      <c r="K303" s="106"/>
      <c r="L303" s="139"/>
      <c r="O303" s="139"/>
      <c r="Q303" s="139"/>
    </row>
    <row r="304" spans="2:17">
      <c r="B304" s="139"/>
      <c r="D304" s="139"/>
      <c r="E304" s="139"/>
      <c r="G304" s="139"/>
      <c r="J304" s="139"/>
      <c r="K304" s="106"/>
      <c r="L304" s="139"/>
      <c r="O304" s="139"/>
      <c r="Q304" s="139"/>
    </row>
    <row r="305" spans="2:17">
      <c r="B305" s="139"/>
      <c r="D305" s="139"/>
      <c r="E305" s="139"/>
      <c r="G305" s="139"/>
      <c r="J305" s="139"/>
      <c r="K305" s="106"/>
      <c r="L305" s="139"/>
      <c r="O305" s="139"/>
      <c r="Q305" s="139"/>
    </row>
    <row r="306" spans="2:17">
      <c r="B306" s="139"/>
      <c r="D306" s="139"/>
      <c r="E306" s="139"/>
      <c r="G306" s="139"/>
      <c r="J306" s="139"/>
      <c r="K306" s="106"/>
      <c r="L306" s="139"/>
      <c r="O306" s="139"/>
      <c r="Q306" s="139"/>
    </row>
    <row r="307" spans="2:17">
      <c r="B307" s="139"/>
      <c r="D307" s="139"/>
      <c r="E307" s="139"/>
      <c r="G307" s="139"/>
      <c r="J307" s="139"/>
      <c r="K307" s="106"/>
      <c r="L307" s="139"/>
      <c r="O307" s="139"/>
      <c r="Q307" s="139"/>
    </row>
    <row r="308" spans="2:17">
      <c r="B308" s="139"/>
      <c r="D308" s="139"/>
      <c r="E308" s="139"/>
      <c r="G308" s="139"/>
      <c r="J308" s="139"/>
      <c r="K308" s="106"/>
      <c r="L308" s="139"/>
      <c r="O308" s="139"/>
      <c r="Q308" s="139"/>
    </row>
    <row r="309" spans="2:17">
      <c r="B309" s="139"/>
      <c r="D309" s="139"/>
      <c r="E309" s="139"/>
      <c r="G309" s="139"/>
      <c r="J309" s="139"/>
      <c r="K309" s="106"/>
      <c r="L309" s="139"/>
      <c r="O309" s="139"/>
      <c r="Q309" s="139"/>
    </row>
    <row r="310" spans="2:17">
      <c r="B310" s="139"/>
      <c r="D310" s="139"/>
      <c r="E310" s="139"/>
      <c r="G310" s="139"/>
      <c r="J310" s="139"/>
      <c r="K310" s="106"/>
      <c r="L310" s="139"/>
      <c r="O310" s="139"/>
      <c r="Q310" s="139"/>
    </row>
    <row r="311" spans="2:17">
      <c r="B311" s="139"/>
      <c r="D311" s="139"/>
      <c r="E311" s="139"/>
      <c r="G311" s="139"/>
      <c r="J311" s="139"/>
      <c r="K311" s="106"/>
      <c r="L311" s="139"/>
      <c r="O311" s="139"/>
      <c r="Q311" s="139"/>
    </row>
    <row r="312" spans="2:17">
      <c r="B312" s="139"/>
      <c r="D312" s="139"/>
      <c r="E312" s="139"/>
      <c r="G312" s="139"/>
      <c r="J312" s="139"/>
      <c r="K312" s="106"/>
      <c r="L312" s="139"/>
      <c r="O312" s="139"/>
      <c r="Q312" s="139"/>
    </row>
    <row r="313" spans="2:17">
      <c r="B313" s="139"/>
      <c r="D313" s="139"/>
      <c r="E313" s="139"/>
      <c r="G313" s="139"/>
      <c r="J313" s="139"/>
      <c r="K313" s="106"/>
      <c r="L313" s="139"/>
      <c r="O313" s="139"/>
      <c r="Q313" s="139"/>
    </row>
    <row r="314" spans="2:17">
      <c r="B314" s="139"/>
      <c r="D314" s="139"/>
      <c r="E314" s="139"/>
      <c r="G314" s="139"/>
      <c r="J314" s="139"/>
      <c r="K314" s="106"/>
      <c r="L314" s="139"/>
      <c r="O314" s="139"/>
      <c r="Q314" s="139"/>
    </row>
    <row r="315" spans="2:17">
      <c r="B315" s="139"/>
      <c r="D315" s="139"/>
      <c r="E315" s="139"/>
      <c r="G315" s="139"/>
      <c r="J315" s="139"/>
      <c r="K315" s="106"/>
      <c r="L315" s="139"/>
      <c r="O315" s="139"/>
      <c r="Q315" s="139"/>
    </row>
    <row r="316" spans="2:17">
      <c r="B316" s="139"/>
      <c r="D316" s="139"/>
      <c r="E316" s="139"/>
      <c r="G316" s="139"/>
      <c r="J316" s="139"/>
      <c r="K316" s="106"/>
      <c r="L316" s="139"/>
      <c r="O316" s="139"/>
      <c r="Q316" s="139"/>
    </row>
    <row r="317" spans="2:17">
      <c r="B317" s="139"/>
      <c r="D317" s="139"/>
      <c r="E317" s="139"/>
      <c r="G317" s="139"/>
      <c r="J317" s="139"/>
      <c r="K317" s="106"/>
      <c r="L317" s="139"/>
      <c r="O317" s="139"/>
      <c r="Q317" s="139"/>
    </row>
    <row r="318" spans="2:17">
      <c r="B318" s="139"/>
      <c r="D318" s="139"/>
      <c r="E318" s="139"/>
      <c r="G318" s="139"/>
      <c r="J318" s="139"/>
      <c r="K318" s="106"/>
      <c r="L318" s="139"/>
      <c r="O318" s="139"/>
      <c r="Q318" s="139"/>
    </row>
    <row r="319" spans="2:17">
      <c r="B319" s="139"/>
      <c r="D319" s="139"/>
      <c r="E319" s="139"/>
      <c r="G319" s="139"/>
      <c r="J319" s="139"/>
      <c r="K319" s="106"/>
      <c r="L319" s="139"/>
      <c r="O319" s="139"/>
      <c r="Q319" s="139"/>
    </row>
    <row r="320" spans="2:17">
      <c r="B320" s="139"/>
      <c r="D320" s="139"/>
      <c r="E320" s="139"/>
      <c r="G320" s="139"/>
      <c r="J320" s="139"/>
      <c r="K320" s="106"/>
      <c r="O320" s="139"/>
      <c r="Q320" s="139"/>
    </row>
    <row r="321" spans="2:17">
      <c r="B321" s="139"/>
      <c r="D321" s="139"/>
      <c r="E321" s="139"/>
      <c r="G321" s="139"/>
      <c r="J321" s="139"/>
      <c r="K321" s="106"/>
      <c r="O321" s="139"/>
      <c r="Q321" s="139"/>
    </row>
    <row r="322" spans="2:17">
      <c r="B322" s="139"/>
      <c r="D322" s="139"/>
      <c r="E322" s="139"/>
      <c r="G322" s="139"/>
      <c r="J322" s="139"/>
      <c r="K322" s="106"/>
      <c r="O322" s="139"/>
      <c r="Q322" s="139"/>
    </row>
    <row r="323" spans="2:17">
      <c r="B323" s="139"/>
      <c r="D323" s="139"/>
      <c r="E323" s="139"/>
      <c r="G323" s="139"/>
      <c r="J323" s="139"/>
      <c r="K323" s="106"/>
      <c r="O323" s="139"/>
      <c r="Q323" s="139"/>
    </row>
    <row r="324" spans="2:17">
      <c r="B324" s="139"/>
      <c r="D324" s="139"/>
      <c r="E324" s="139"/>
      <c r="G324" s="139"/>
      <c r="J324" s="139"/>
      <c r="K324" s="106"/>
      <c r="O324" s="139"/>
      <c r="Q324" s="139"/>
    </row>
    <row r="325" spans="2:17">
      <c r="B325" s="139"/>
      <c r="D325" s="139"/>
      <c r="E325" s="139"/>
      <c r="G325" s="139"/>
      <c r="J325" s="139"/>
      <c r="K325" s="106"/>
      <c r="O325" s="139"/>
      <c r="Q325" s="139"/>
    </row>
    <row r="326" spans="2:17">
      <c r="B326" s="139"/>
      <c r="D326" s="139"/>
      <c r="E326" s="139"/>
      <c r="G326" s="139"/>
      <c r="J326" s="139"/>
      <c r="K326" s="106"/>
      <c r="O326" s="139"/>
      <c r="Q326" s="139"/>
    </row>
    <row r="327" spans="2:17">
      <c r="B327" s="139"/>
      <c r="D327" s="139"/>
      <c r="E327" s="139"/>
      <c r="G327" s="139"/>
      <c r="J327" s="139"/>
      <c r="K327" s="106"/>
      <c r="O327" s="139"/>
      <c r="Q327" s="139"/>
    </row>
    <row r="328" spans="2:17">
      <c r="B328" s="139"/>
      <c r="D328" s="139"/>
      <c r="E328" s="139"/>
      <c r="G328" s="139"/>
      <c r="J328" s="139"/>
      <c r="K328" s="106"/>
      <c r="O328" s="139"/>
      <c r="Q328" s="139"/>
    </row>
    <row r="329" spans="2:17">
      <c r="B329" s="139"/>
      <c r="D329" s="139"/>
      <c r="E329" s="139"/>
      <c r="G329" s="139"/>
      <c r="J329" s="139"/>
      <c r="K329" s="106"/>
      <c r="O329" s="139"/>
      <c r="Q329" s="139"/>
    </row>
    <row r="330" spans="2:17">
      <c r="B330" s="139"/>
      <c r="D330" s="139"/>
      <c r="E330" s="139"/>
      <c r="G330" s="139"/>
      <c r="J330" s="139"/>
      <c r="K330" s="106"/>
      <c r="O330" s="139"/>
      <c r="Q330" s="139"/>
    </row>
    <row r="331" spans="2:17">
      <c r="B331" s="139"/>
      <c r="D331" s="139"/>
      <c r="E331" s="139"/>
      <c r="G331" s="139"/>
      <c r="J331" s="139"/>
      <c r="K331" s="106"/>
      <c r="O331" s="139"/>
      <c r="Q331" s="139"/>
    </row>
    <row r="332" spans="2:17">
      <c r="B332" s="139"/>
      <c r="D332" s="139"/>
      <c r="E332" s="139"/>
      <c r="G332" s="139"/>
      <c r="J332" s="139"/>
      <c r="K332" s="106"/>
      <c r="O332" s="139"/>
      <c r="Q332" s="139"/>
    </row>
    <row r="333" spans="2:17">
      <c r="B333" s="139"/>
      <c r="D333" s="139"/>
      <c r="E333" s="139"/>
      <c r="G333" s="139"/>
      <c r="J333" s="139"/>
      <c r="L333" s="141" t="str">
        <f>IF(Electives!R345&lt;&gt;"", Electives!R345, " ")</f>
        <v xml:space="preserve"> </v>
      </c>
      <c r="O333" s="139"/>
      <c r="Q333" s="139"/>
    </row>
    <row r="334" spans="2:17">
      <c r="B334" s="139"/>
      <c r="D334" s="139"/>
      <c r="E334" s="139"/>
      <c r="G334" s="139"/>
      <c r="J334" s="139"/>
      <c r="L334" s="141" t="str">
        <f>IF(Electives!R346&lt;&gt;"", Electives!R346, " ")</f>
        <v xml:space="preserve"> </v>
      </c>
      <c r="O334" s="139"/>
      <c r="Q334" s="139"/>
    </row>
    <row r="335" spans="2:17">
      <c r="B335" s="139"/>
      <c r="D335" s="139"/>
      <c r="E335" s="139"/>
      <c r="G335" s="139"/>
    </row>
    <row r="336" spans="2:17">
      <c r="D336" s="139"/>
      <c r="E336" s="139"/>
      <c r="G336" s="139"/>
    </row>
  </sheetData>
  <sheetProtection algorithmName="SHA-512" hashValue="Sat81xNyuwowKrJTMy77mOmiyHcC3HfOGutSymgrs+H749a/KxiY6v81AjpulLscPqJW10VT6JVuOptJV9j2hA==" saltValue="BX2boGy/qEo0EoI+vYwgYQ==" spinCount="100000" sheet="1" objects="1" scenarios="1" selectLockedCells="1" selectUnlockedCells="1"/>
  <mergeCells count="67">
    <mergeCell ref="D37:D45"/>
    <mergeCell ref="N37:Q37"/>
    <mergeCell ref="D3:G3"/>
    <mergeCell ref="D17:G17"/>
    <mergeCell ref="D9:F9"/>
    <mergeCell ref="D10:D16"/>
    <mergeCell ref="D23:G23"/>
    <mergeCell ref="D24:D28"/>
    <mergeCell ref="I27:K27"/>
    <mergeCell ref="N27:Q27"/>
    <mergeCell ref="N38:N41"/>
    <mergeCell ref="I42:L42"/>
    <mergeCell ref="N42:Q42"/>
    <mergeCell ref="I43:I51"/>
    <mergeCell ref="N43:N49"/>
    <mergeCell ref="N50:Q50"/>
    <mergeCell ref="D1:G2"/>
    <mergeCell ref="D4:D8"/>
    <mergeCell ref="N12:Q12"/>
    <mergeCell ref="I11:K11"/>
    <mergeCell ref="D18:D22"/>
    <mergeCell ref="I18:K18"/>
    <mergeCell ref="N18:Q18"/>
    <mergeCell ref="I12:I17"/>
    <mergeCell ref="S1:V2"/>
    <mergeCell ref="I4:I10"/>
    <mergeCell ref="T4:U4"/>
    <mergeCell ref="T5:U5"/>
    <mergeCell ref="T6:U6"/>
    <mergeCell ref="T7:U7"/>
    <mergeCell ref="T8:U8"/>
    <mergeCell ref="T9:U9"/>
    <mergeCell ref="T10:U10"/>
    <mergeCell ref="N4:N11"/>
    <mergeCell ref="I3:L3"/>
    <mergeCell ref="N3:Q3"/>
    <mergeCell ref="N1:Q2"/>
    <mergeCell ref="I1:L2"/>
    <mergeCell ref="T11:U11"/>
    <mergeCell ref="T12:U12"/>
    <mergeCell ref="N13:N17"/>
    <mergeCell ref="T13:U13"/>
    <mergeCell ref="T14:U14"/>
    <mergeCell ref="T15:U15"/>
    <mergeCell ref="T16:U16"/>
    <mergeCell ref="T17:U17"/>
    <mergeCell ref="T18:U18"/>
    <mergeCell ref="I19:I26"/>
    <mergeCell ref="N19:N26"/>
    <mergeCell ref="T19:U19"/>
    <mergeCell ref="T20:U20"/>
    <mergeCell ref="T21:U21"/>
    <mergeCell ref="T22:U22"/>
    <mergeCell ref="T23:U23"/>
    <mergeCell ref="T24:U24"/>
    <mergeCell ref="T25:U25"/>
    <mergeCell ref="T26:U26"/>
    <mergeCell ref="D29:G29"/>
    <mergeCell ref="D30:D35"/>
    <mergeCell ref="S30:V31"/>
    <mergeCell ref="I35:L35"/>
    <mergeCell ref="D36:G36"/>
    <mergeCell ref="N51:N55"/>
    <mergeCell ref="I36:I41"/>
    <mergeCell ref="T27:U27"/>
    <mergeCell ref="I28:I34"/>
    <mergeCell ref="N28:N36"/>
  </mergeCells>
  <phoneticPr fontId="2" type="noConversion"/>
  <pageMargins left="0.75" right="0.75" top="1" bottom="1" header="0.5" footer="0.5"/>
  <pageSetup scale="39" orientation="portrait" r:id="rId1"/>
  <headerFooter alignWithMargins="0">
    <oddHeader>&amp;C&amp;"Arial,Bold"&amp;14TigerTrax
&amp;12&amp;D</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36"/>
  <sheetViews>
    <sheetView showGridLines="0" zoomScaleNormal="100" zoomScaleSheetLayoutView="55" workbookViewId="0">
      <pane xSplit="2" ySplit="2" topLeftCell="C3" activePane="bottomRight" state="frozen"/>
      <selection pane="topRight"/>
      <selection pane="bottomLeft"/>
      <selection pane="bottomRight" activeCell="C1" sqref="C1"/>
    </sheetView>
  </sheetViews>
  <sheetFormatPr defaultColWidth="9.140625" defaultRowHeight="12.75"/>
  <cols>
    <col min="1" max="1" width="31.140625" style="139" customWidth="1"/>
    <col min="2" max="2" width="3.85546875" style="141" customWidth="1"/>
    <col min="3" max="3" width="6.42578125" style="139" customWidth="1"/>
    <col min="4" max="4" width="2.5703125" style="24" customWidth="1"/>
    <col min="5" max="5" width="2.5703125" style="141" customWidth="1"/>
    <col min="6" max="6" width="32.85546875" style="139" customWidth="1"/>
    <col min="7" max="7" width="3.42578125" style="141" customWidth="1"/>
    <col min="8" max="8" width="6.42578125" style="139" customWidth="1"/>
    <col min="9" max="9" width="3.28515625" style="139" customWidth="1"/>
    <col min="10" max="10" width="3.28515625" style="141" customWidth="1"/>
    <col min="11" max="11" width="32.85546875" style="139" customWidth="1"/>
    <col min="12" max="12" width="3.42578125" style="141" customWidth="1"/>
    <col min="13" max="13" width="6.42578125" style="139" customWidth="1"/>
    <col min="14" max="14" width="3.28515625" style="139" customWidth="1"/>
    <col min="15" max="15" width="3.28515625" style="141" customWidth="1"/>
    <col min="16" max="16" width="32.85546875" style="139" customWidth="1"/>
    <col min="17" max="17" width="3.42578125" style="141" customWidth="1"/>
    <col min="18" max="18" width="6.42578125" style="139" customWidth="1"/>
    <col min="19" max="20" width="3.28515625" style="139" customWidth="1"/>
    <col min="21" max="21" width="33" style="139" customWidth="1"/>
    <col min="22" max="22" width="3.28515625" style="139" customWidth="1"/>
    <col min="23" max="16384" width="9.140625" style="139"/>
  </cols>
  <sheetData>
    <row r="1" spans="1:22" ht="21" customHeight="1">
      <c r="A1" s="17" t="str">
        <f ca="1">MID(CELL("filename",A1),FIND(IF(ISERROR(FIND("]",CELL("filename",A1))),"$","]"),CELL("filename",A1))+1,256)</f>
        <v>Scout 15</v>
      </c>
      <c r="D1" s="345" t="s">
        <v>241</v>
      </c>
      <c r="E1" s="345"/>
      <c r="F1" s="345"/>
      <c r="G1" s="345"/>
      <c r="I1" s="345" t="s">
        <v>0</v>
      </c>
      <c r="J1" s="345"/>
      <c r="K1" s="345"/>
      <c r="L1" s="345"/>
      <c r="N1" s="345" t="s">
        <v>0</v>
      </c>
      <c r="O1" s="345"/>
      <c r="P1" s="345"/>
      <c r="Q1" s="345"/>
      <c r="S1" s="329" t="s">
        <v>418</v>
      </c>
      <c r="T1" s="329"/>
      <c r="U1" s="329"/>
      <c r="V1" s="329"/>
    </row>
    <row r="2" spans="1:22" ht="7.5" customHeight="1">
      <c r="D2" s="345"/>
      <c r="E2" s="345"/>
      <c r="F2" s="345"/>
      <c r="G2" s="345"/>
      <c r="I2" s="345"/>
      <c r="J2" s="345"/>
      <c r="K2" s="345"/>
      <c r="L2" s="345"/>
      <c r="N2" s="345"/>
      <c r="O2" s="345"/>
      <c r="P2" s="345"/>
      <c r="Q2" s="345"/>
      <c r="S2" s="329"/>
      <c r="T2" s="329"/>
      <c r="U2" s="329"/>
      <c r="V2" s="329"/>
    </row>
    <row r="3" spans="1:22">
      <c r="A3" s="1" t="s">
        <v>13</v>
      </c>
      <c r="D3" s="344" t="str">
        <f>Achievements!B5</f>
        <v>Backyard Jungle / My Tiger Jungle</v>
      </c>
      <c r="E3" s="344"/>
      <c r="F3" s="344"/>
      <c r="G3" s="344"/>
      <c r="I3" s="344" t="str">
        <f>Electives!B6</f>
        <v>Curiosity, Intrigue, and Magical Mysteries</v>
      </c>
      <c r="J3" s="344"/>
      <c r="K3" s="344"/>
      <c r="L3" s="344"/>
      <c r="N3" s="344" t="str">
        <f>Electives!B61</f>
        <v>Sky is the Limit</v>
      </c>
      <c r="O3" s="344"/>
      <c r="P3" s="344"/>
      <c r="Q3" s="344"/>
      <c r="S3" s="175"/>
      <c r="T3" s="34" t="str">
        <f>'Cub Awards'!C5</f>
        <v>Emergency Preparedness</v>
      </c>
      <c r="U3" s="34"/>
      <c r="V3" s="68"/>
    </row>
    <row r="4" spans="1:22" ht="12.75" customHeight="1">
      <c r="A4" s="43" t="s">
        <v>33</v>
      </c>
      <c r="B4" s="16" t="str">
        <f>Bobcat!S13</f>
        <v/>
      </c>
      <c r="D4" s="346" t="str">
        <f>Achievements!E5</f>
        <v>(do 1 and two of 2-5)</v>
      </c>
      <c r="E4" s="16">
        <f>Achievements!B6</f>
        <v>1</v>
      </c>
      <c r="F4" s="105" t="str">
        <f>Achievements!C6</f>
        <v>With partner, go on a walk</v>
      </c>
      <c r="G4" s="16" t="str">
        <f>IF(Achievements!S6&lt;&gt;"", Achievements!S6, " ")</f>
        <v xml:space="preserve"> </v>
      </c>
      <c r="I4" s="335" t="str">
        <f>Electives!E6</f>
        <v>(do 1-2 and one of 3-5)</v>
      </c>
      <c r="J4" s="16" t="str">
        <f>Electives!B7</f>
        <v>1a</v>
      </c>
      <c r="K4" s="107" t="str">
        <f>Electives!C7</f>
        <v>Learn and Practice a magic trick</v>
      </c>
      <c r="L4" s="16" t="str">
        <f>IF(Electives!S7&lt;&gt;"", Electives!S7, " ")</f>
        <v xml:space="preserve"> </v>
      </c>
      <c r="N4" s="342" t="str">
        <f>Electives!E61</f>
        <v>(do 1-3 and one of 4-8)</v>
      </c>
      <c r="O4" s="16">
        <f>Electives!B62</f>
        <v>1</v>
      </c>
      <c r="P4" s="107" t="str">
        <f>Electives!C62</f>
        <v>Observe the night sky</v>
      </c>
      <c r="Q4" s="16" t="str">
        <f>IF(Electives!S62&lt;&gt;"", Electives!S62, " ")</f>
        <v xml:space="preserve"> </v>
      </c>
      <c r="S4" s="177">
        <f>'Cub Awards'!B6</f>
        <v>1</v>
      </c>
      <c r="T4" s="278" t="str">
        <f>'Cub Awards'!C6</f>
        <v>Cover a family fire plan and drill</v>
      </c>
      <c r="U4" s="278"/>
      <c r="V4" s="176" t="str">
        <f>IF('Cub Awards'!S6&lt;&gt;"", 'Cub Awards'!S6, "")</f>
        <v/>
      </c>
    </row>
    <row r="5" spans="1:22">
      <c r="A5" s="18" t="s">
        <v>32</v>
      </c>
      <c r="B5" s="21" t="str">
        <f>Tiger!S15</f>
        <v/>
      </c>
      <c r="D5" s="346"/>
      <c r="E5" s="16">
        <f>Achievements!B7</f>
        <v>2</v>
      </c>
      <c r="F5" s="105" t="str">
        <f>Achievements!C7</f>
        <v>Take a 1-foot hike</v>
      </c>
      <c r="G5" s="16" t="str">
        <f>IF(Achievements!S7&lt;&gt;"", Achievements!S7, " ")</f>
        <v xml:space="preserve"> </v>
      </c>
      <c r="I5" s="336"/>
      <c r="J5" s="16" t="str">
        <f>Electives!B8</f>
        <v>1b</v>
      </c>
      <c r="K5" s="107" t="str">
        <f>Electives!C8</f>
        <v>Create an invitation to a magic show</v>
      </c>
      <c r="L5" s="16" t="str">
        <f>IF(Electives!S8&lt;&gt;"", Electives!S8, " ")</f>
        <v xml:space="preserve"> </v>
      </c>
      <c r="N5" s="342"/>
      <c r="O5" s="16">
        <f>Electives!B63</f>
        <v>2</v>
      </c>
      <c r="P5" s="107" t="str">
        <f>Electives!C63</f>
        <v>Use a telescope or binoculars</v>
      </c>
      <c r="Q5" s="16" t="str">
        <f>IF(Electives!S63&lt;&gt;"", Electives!S63, " ")</f>
        <v xml:space="preserve"> </v>
      </c>
      <c r="S5" s="177">
        <f>'Cub Awards'!B7</f>
        <v>2</v>
      </c>
      <c r="T5" s="278" t="str">
        <f>'Cub Awards'!C7</f>
        <v>Discuss family emergency plan</v>
      </c>
      <c r="U5" s="278"/>
      <c r="V5" s="176" t="str">
        <f>IF('Cub Awards'!S7&lt;&gt;"", 'Cub Awards'!S7, "")</f>
        <v/>
      </c>
    </row>
    <row r="6" spans="1:22">
      <c r="A6" s="18" t="s">
        <v>244</v>
      </c>
      <c r="B6" s="21" t="str">
        <f>IF(COUNTIF(B11:B16,"C")&gt;0, COUNTIF(B11:B16,"C"), " ")</f>
        <v xml:space="preserve"> </v>
      </c>
      <c r="D6" s="346"/>
      <c r="E6" s="16">
        <f>Achievements!B8</f>
        <v>3</v>
      </c>
      <c r="F6" s="105" t="str">
        <f>Achievements!C8</f>
        <v>Point out two local birds</v>
      </c>
      <c r="G6" s="16" t="str">
        <f>IF(Achievements!S8&lt;&gt;"", Achievements!S8, " ")</f>
        <v xml:space="preserve"> </v>
      </c>
      <c r="I6" s="336"/>
      <c r="J6" s="16" t="str">
        <f>Electives!B9</f>
        <v>1c</v>
      </c>
      <c r="K6" s="107" t="str">
        <f>Electives!C9</f>
        <v>Put on a magic show</v>
      </c>
      <c r="L6" s="16" t="str">
        <f>IF(Electives!S9&lt;&gt;"", Electives!S9, " ")</f>
        <v xml:space="preserve"> </v>
      </c>
      <c r="N6" s="342"/>
      <c r="O6" s="16">
        <f>Electives!B64</f>
        <v>3</v>
      </c>
      <c r="P6" s="144" t="str">
        <f>Electives!C64</f>
        <v>Learn about two astronauts who were Scouts</v>
      </c>
      <c r="Q6" s="16" t="str">
        <f>IF(Electives!S64&lt;&gt;"", Electives!S64, " ")</f>
        <v xml:space="preserve"> </v>
      </c>
      <c r="S6" s="177">
        <f>'Cub Awards'!B8</f>
        <v>3</v>
      </c>
      <c r="T6" s="278" t="str">
        <f>'Cub Awards'!C8</f>
        <v>Create/plan/practice getting help</v>
      </c>
      <c r="U6" s="278"/>
      <c r="V6" s="176" t="str">
        <f>IF('Cub Awards'!S8&lt;&gt;"", 'Cub Awards'!S8, "")</f>
        <v/>
      </c>
    </row>
    <row r="7" spans="1:22">
      <c r="A7" s="47" t="s">
        <v>245</v>
      </c>
      <c r="B7" s="21" t="str">
        <f>IF(COUNTIF(B19:B31,"C")&gt;0, COUNTIF(B19:B31,"C"), " ")</f>
        <v xml:space="preserve"> </v>
      </c>
      <c r="D7" s="346"/>
      <c r="E7" s="16">
        <f>Achievements!B9</f>
        <v>4</v>
      </c>
      <c r="F7" s="105" t="str">
        <f>Achievements!C9</f>
        <v>Plant a plant in your neighborhood</v>
      </c>
      <c r="G7" s="16" t="str">
        <f>IF(Achievements!S9&lt;&gt;"", Achievements!S9, " ")</f>
        <v xml:space="preserve"> </v>
      </c>
      <c r="I7" s="336"/>
      <c r="J7" s="16">
        <f>Electives!B10</f>
        <v>2</v>
      </c>
      <c r="K7" s="107" t="str">
        <f>Electives!C10</f>
        <v>Spell your name in ASL and Braille</v>
      </c>
      <c r="L7" s="16" t="str">
        <f>IF(Electives!S10&lt;&gt;"", Electives!S10, " ")</f>
        <v xml:space="preserve"> </v>
      </c>
      <c r="N7" s="342"/>
      <c r="O7" s="16">
        <f>Electives!B65</f>
        <v>4</v>
      </c>
      <c r="P7" s="107" t="str">
        <f>Electives!C65</f>
        <v>Learn about two constellations</v>
      </c>
      <c r="Q7" s="16" t="str">
        <f>IF(Electives!S65&lt;&gt;"", Electives!S65, " ")</f>
        <v xml:space="preserve"> </v>
      </c>
      <c r="S7" s="177">
        <f>'Cub Awards'!B9</f>
        <v>4</v>
      </c>
      <c r="T7" s="278" t="str">
        <f>'Cub Awards'!C9</f>
        <v>Take a first-aid course for children</v>
      </c>
      <c r="U7" s="278"/>
      <c r="V7" s="176" t="str">
        <f>IF('Cub Awards'!S9&lt;&gt;"", 'Cub Awards'!S9, "")</f>
        <v/>
      </c>
    </row>
    <row r="8" spans="1:22" ht="12.75" customHeight="1">
      <c r="D8" s="346"/>
      <c r="E8" s="16">
        <f>Achievements!B10</f>
        <v>5</v>
      </c>
      <c r="F8" s="105" t="str">
        <f>Achievements!C10</f>
        <v>Build and hang a birdhouse</v>
      </c>
      <c r="G8" s="16" t="str">
        <f>IF(Achievements!S10&lt;&gt;"", Achievements!S10, " ")</f>
        <v xml:space="preserve"> </v>
      </c>
      <c r="I8" s="336"/>
      <c r="J8" s="16">
        <f>Electives!B11</f>
        <v>3</v>
      </c>
      <c r="K8" s="107" t="str">
        <f>Electives!C11</f>
        <v>Create a secret code</v>
      </c>
      <c r="L8" s="16" t="str">
        <f>IF(Electives!S11&lt;&gt;"", Electives!S11, " ")</f>
        <v xml:space="preserve"> </v>
      </c>
      <c r="N8" s="342"/>
      <c r="O8" s="16">
        <f>Electives!B66</f>
        <v>5</v>
      </c>
      <c r="P8" s="107" t="str">
        <f>Electives!C66</f>
        <v>Create your own constellation</v>
      </c>
      <c r="Q8" s="16" t="str">
        <f>IF(Electives!S66&lt;&gt;"", Electives!S66, " ")</f>
        <v xml:space="preserve"> </v>
      </c>
      <c r="S8" s="177">
        <f>'Cub Awards'!B10</f>
        <v>5</v>
      </c>
      <c r="T8" s="278" t="str">
        <f>'Cub Awards'!C10</f>
        <v>Join a safe kids program</v>
      </c>
      <c r="U8" s="278"/>
      <c r="V8" s="176" t="str">
        <f>IF('Cub Awards'!S10&lt;&gt;"", 'Cub Awards'!S10, "")</f>
        <v/>
      </c>
    </row>
    <row r="9" spans="1:22" ht="12.75" customHeight="1">
      <c r="D9" s="344" t="str">
        <f>Achievements!B12</f>
        <v>Games Tigers Play</v>
      </c>
      <c r="E9" s="344"/>
      <c r="F9" s="344"/>
      <c r="G9" s="141" t="str">
        <f>IF(Achievements!S11&lt;&gt;"", Achievements!S11, " ")</f>
        <v xml:space="preserve"> </v>
      </c>
      <c r="I9" s="336"/>
      <c r="J9" s="16">
        <f>Electives!B12</f>
        <v>4</v>
      </c>
      <c r="K9" s="107" t="str">
        <f>Electives!C12</f>
        <v>Crack a different secret code</v>
      </c>
      <c r="L9" s="16" t="str">
        <f>IF(Electives!S12&lt;&gt;"", Electives!S12, " ")</f>
        <v xml:space="preserve"> </v>
      </c>
      <c r="N9" s="342"/>
      <c r="O9" s="16">
        <f>Electives!B67</f>
        <v>6</v>
      </c>
      <c r="P9" s="107" t="str">
        <f>Electives!C67</f>
        <v>Create a homemade constellation</v>
      </c>
      <c r="Q9" s="16" t="str">
        <f>IF(Electives!S67&lt;&gt;"", Electives!S67, " ")</f>
        <v xml:space="preserve"> </v>
      </c>
      <c r="S9" s="177">
        <f>'Cub Awards'!B11</f>
        <v>6</v>
      </c>
      <c r="T9" s="278" t="str">
        <f>'Cub Awards'!C11</f>
        <v>Show what you have learned</v>
      </c>
      <c r="U9" s="278"/>
      <c r="V9" s="176" t="str">
        <f>IF('Cub Awards'!S11&lt;&gt;"", 'Cub Awards'!S11, "")</f>
        <v/>
      </c>
    </row>
    <row r="10" spans="1:22" ht="12" customHeight="1">
      <c r="A10" s="1" t="s">
        <v>14</v>
      </c>
      <c r="D10" s="342" t="str">
        <f>Achievements!E12</f>
        <v>(do 1, 2, and two of 3-5)</v>
      </c>
      <c r="E10" s="16" t="str">
        <f>Achievements!B13</f>
        <v>1a</v>
      </c>
      <c r="F10" s="105" t="str">
        <f>Achievements!C13</f>
        <v>Play two initiative games with your den</v>
      </c>
      <c r="G10" s="16" t="str">
        <f>IF(Achievements!S13&lt;&gt;"", Achievements!S13, " ")</f>
        <v xml:space="preserve"> </v>
      </c>
      <c r="I10" s="337"/>
      <c r="J10" s="16">
        <f>Electives!B13</f>
        <v>5</v>
      </c>
      <c r="K10" s="107" t="str">
        <f>Electives!C13</f>
        <v>Demonstrate how magic works</v>
      </c>
      <c r="L10" s="16" t="str">
        <f>IF(Electives!S13&lt;&gt;"", Electives!S13, " ")</f>
        <v xml:space="preserve"> </v>
      </c>
      <c r="N10" s="342"/>
      <c r="O10" s="16">
        <f>Electives!B68</f>
        <v>7</v>
      </c>
      <c r="P10" s="107" t="str">
        <f>Electives!C68</f>
        <v>Learn about two jobs in astronomy</v>
      </c>
      <c r="Q10" s="16" t="str">
        <f>IF(Electives!S68&lt;&gt;"", Electives!S68, " ")</f>
        <v xml:space="preserve"> </v>
      </c>
      <c r="T10" s="330" t="str">
        <f>'Cub Awards'!C13</f>
        <v>Outdoor Activity Award</v>
      </c>
      <c r="U10" s="331"/>
    </row>
    <row r="11" spans="1:22">
      <c r="A11" s="19" t="str">
        <f>D3</f>
        <v>Backyard Jungle / My Tiger Jungle</v>
      </c>
      <c r="B11" s="111" t="str">
        <f>Achievements!S11</f>
        <v xml:space="preserve"> </v>
      </c>
      <c r="D11" s="342"/>
      <c r="E11" s="16" t="str">
        <f>Achievements!B14</f>
        <v>1b</v>
      </c>
      <c r="F11" s="105" t="str">
        <f>Achievements!C14</f>
        <v>Listen carefully to and follow the rules</v>
      </c>
      <c r="G11" s="16" t="str">
        <f>IF(Achievements!S14&lt;&gt;"", Achievements!S14, " ")</f>
        <v xml:space="preserve"> </v>
      </c>
      <c r="I11" s="338" t="str">
        <f>Electives!B15</f>
        <v>Earning Your Stripes</v>
      </c>
      <c r="J11" s="338"/>
      <c r="K11" s="338"/>
      <c r="N11" s="342"/>
      <c r="O11" s="16">
        <f>Electives!B69</f>
        <v>8</v>
      </c>
      <c r="P11" s="107" t="str">
        <f>Electives!C69</f>
        <v>Visit a planetarium</v>
      </c>
      <c r="Q11" s="16" t="str">
        <f>IF(Electives!S69&lt;&gt;"", Electives!S69, " ")</f>
        <v xml:space="preserve"> </v>
      </c>
      <c r="S11" s="177">
        <f>'Cub Awards'!B14</f>
        <v>1</v>
      </c>
      <c r="T11" s="278" t="str">
        <f>'Cub Awards'!C14</f>
        <v>Attend either summer Day or Resident camp</v>
      </c>
      <c r="U11" s="278"/>
      <c r="V11" s="176" t="str">
        <f>IF('Cub Awards'!S14&lt;&gt;"", 'Cub Awards'!S14, "")</f>
        <v/>
      </c>
    </row>
    <row r="12" spans="1:22" ht="12.75" customHeight="1">
      <c r="A12" s="20" t="str">
        <f>D9</f>
        <v>Games Tigers Play</v>
      </c>
      <c r="B12" s="111" t="str">
        <f>Achievements!S20</f>
        <v/>
      </c>
      <c r="D12" s="342"/>
      <c r="E12" s="16" t="str">
        <f>Achievements!B15</f>
        <v>1c</v>
      </c>
      <c r="F12" s="143" t="str">
        <f>Achievements!C15</f>
        <v>Talk about what you learned while playing</v>
      </c>
      <c r="G12" s="16" t="str">
        <f>IF(Achievements!S15&lt;&gt;"", Achievements!S15, " ")</f>
        <v xml:space="preserve"> </v>
      </c>
      <c r="I12" s="343" t="str">
        <f>Electives!E15</f>
        <v>(do all)</v>
      </c>
      <c r="J12" s="16">
        <f>Electives!B16</f>
        <v>1</v>
      </c>
      <c r="K12" s="107" t="str">
        <f>Electives!C16</f>
        <v>Share five things that are orange</v>
      </c>
      <c r="L12" s="16" t="str">
        <f>IF(Electives!S16&lt;&gt;"", Electives!S16, " ")</f>
        <v xml:space="preserve"> </v>
      </c>
      <c r="N12" s="344" t="str">
        <f>Electives!B71</f>
        <v>Stories in Shapes</v>
      </c>
      <c r="O12" s="344"/>
      <c r="P12" s="344"/>
      <c r="Q12" s="344"/>
      <c r="S12" s="177">
        <f>'Cub Awards'!B15</f>
        <v>2</v>
      </c>
      <c r="T12" s="278" t="str">
        <f>'Cub Awards'!C15</f>
        <v>Complete Backyard Jungle / My Tiger Jungle</v>
      </c>
      <c r="U12" s="278"/>
      <c r="V12" s="176" t="str">
        <f>IF('Cub Awards'!S15&lt;&gt;"", 'Cub Awards'!S15, "")</f>
        <v xml:space="preserve"> </v>
      </c>
    </row>
    <row r="13" spans="1:22" ht="13.15" customHeight="1">
      <c r="A13" s="20" t="str">
        <f>D17</f>
        <v>My Family's Duty to God</v>
      </c>
      <c r="B13" s="111" t="str">
        <f>Achievements!S27</f>
        <v xml:space="preserve"> </v>
      </c>
      <c r="D13" s="342"/>
      <c r="E13" s="16">
        <f>Achievements!B16</f>
        <v>2</v>
      </c>
      <c r="F13" s="142" t="str">
        <f>Achievements!C16</f>
        <v>Bring a nutritious snack to den meeting</v>
      </c>
      <c r="G13" s="16" t="str">
        <f>IF(Achievements!S16&lt;&gt;"", Achievements!S16, " ")</f>
        <v xml:space="preserve"> </v>
      </c>
      <c r="I13" s="343"/>
      <c r="J13" s="16">
        <f>Electives!B17</f>
        <v>2</v>
      </c>
      <c r="K13" s="145" t="str">
        <f>Electives!C17</f>
        <v>Demonstrate loyalty to others over a week</v>
      </c>
      <c r="L13" s="16" t="str">
        <f>IF(Electives!S17&lt;&gt;"", Electives!S17, " ")</f>
        <v xml:space="preserve"> </v>
      </c>
      <c r="N13" s="339" t="str">
        <f>Electives!E71</f>
        <v>(do four)</v>
      </c>
      <c r="O13" s="16">
        <f>Electives!B72</f>
        <v>1</v>
      </c>
      <c r="P13" s="108" t="str">
        <f>Electives!C72</f>
        <v>Visit an art gallery or museum</v>
      </c>
      <c r="Q13" s="16" t="str">
        <f>IF(Electives!S72&lt;&gt;"", Electives!S72, " ")</f>
        <v xml:space="preserve"> </v>
      </c>
      <c r="S13" s="177">
        <f>'Cub Awards'!B16</f>
        <v>3</v>
      </c>
      <c r="T13" s="278" t="str">
        <f>'Cub Awards'!C16</f>
        <v>do four</v>
      </c>
      <c r="U13" s="278"/>
      <c r="V13" s="176" t="str">
        <f>IF('Cub Awards'!S16&lt;&gt;"", 'Cub Awards'!S16, "")</f>
        <v/>
      </c>
    </row>
    <row r="14" spans="1:22">
      <c r="A14" s="20" t="str">
        <f>D23</f>
        <v>Team Tiger</v>
      </c>
      <c r="B14" s="111" t="str">
        <f>Achievements!S34</f>
        <v/>
      </c>
      <c r="D14" s="342"/>
      <c r="E14" s="16">
        <f>Achievements!B17</f>
        <v>3</v>
      </c>
      <c r="F14" s="105" t="str">
        <f>Achievements!C17</f>
        <v>Make up a game with your den</v>
      </c>
      <c r="G14" s="16" t="str">
        <f>IF(Achievements!S17&lt;&gt;"", Achievements!S17, " ")</f>
        <v xml:space="preserve"> </v>
      </c>
      <c r="I14" s="343"/>
      <c r="J14" s="16">
        <f>Electives!B18</f>
        <v>3</v>
      </c>
      <c r="K14" s="107" t="str">
        <f>Electives!C18</f>
        <v>Do a new task to help your family</v>
      </c>
      <c r="L14" s="16" t="str">
        <f>IF(Electives!S18&lt;&gt;"", Electives!S18, " ")</f>
        <v xml:space="preserve"> </v>
      </c>
      <c r="N14" s="340"/>
      <c r="O14" s="16">
        <f>Electives!B73</f>
        <v>2</v>
      </c>
      <c r="P14" s="108" t="str">
        <f>Electives!C73</f>
        <v>Discuss what you like about art piece</v>
      </c>
      <c r="Q14" s="16" t="str">
        <f>IF(Electives!S73&lt;&gt;"", Electives!S73, " ")</f>
        <v xml:space="preserve"> </v>
      </c>
      <c r="S14" s="177" t="str">
        <f>'Cub Awards'!B17</f>
        <v>a</v>
      </c>
      <c r="T14" s="278" t="str">
        <f>'Cub Awards'!C17</f>
        <v>Participate in nature hike</v>
      </c>
      <c r="U14" s="278"/>
      <c r="V14" s="176" t="str">
        <f>IF('Cub Awards'!S17&lt;&gt;"", 'Cub Awards'!S17, "")</f>
        <v/>
      </c>
    </row>
    <row r="15" spans="1:22">
      <c r="A15" s="20" t="str">
        <f>D29</f>
        <v>Tiger Bites</v>
      </c>
      <c r="B15" s="111" t="str">
        <f>Achievements!S42</f>
        <v/>
      </c>
      <c r="D15" s="342"/>
      <c r="E15" s="16">
        <f>Achievements!B18</f>
        <v>4</v>
      </c>
      <c r="F15" s="105" t="str">
        <f>Achievements!C18</f>
        <v>Make up a new game and play it</v>
      </c>
      <c r="G15" s="16" t="str">
        <f>IF(Achievements!S18&lt;&gt;"", Achievements!S18, " ")</f>
        <v xml:space="preserve"> </v>
      </c>
      <c r="I15" s="343"/>
      <c r="J15" s="16">
        <f>Electives!B19</f>
        <v>4</v>
      </c>
      <c r="K15" s="107" t="str">
        <f>Electives!C19</f>
        <v>Talk about polite language</v>
      </c>
      <c r="L15" s="16" t="str">
        <f>IF(Electives!S19&lt;&gt;"", Electives!S19, " ")</f>
        <v xml:space="preserve"> </v>
      </c>
      <c r="N15" s="340"/>
      <c r="O15" s="16">
        <f>Electives!B74</f>
        <v>3</v>
      </c>
      <c r="P15" s="108" t="str">
        <f>Electives!C74</f>
        <v>Create an art piece</v>
      </c>
      <c r="Q15" s="16" t="str">
        <f>IF(Electives!S74&lt;&gt;"", Electives!S74, " ")</f>
        <v xml:space="preserve"> </v>
      </c>
      <c r="S15" s="177" t="str">
        <f>'Cub Awards'!B18</f>
        <v>b</v>
      </c>
      <c r="T15" s="278" t="str">
        <f>'Cub Awards'!C18</f>
        <v>Participate in outdoor activity</v>
      </c>
      <c r="U15" s="278"/>
      <c r="V15" s="176" t="str">
        <f>IF('Cub Awards'!S18&lt;&gt;"", 'Cub Awards'!S18, "")</f>
        <v/>
      </c>
    </row>
    <row r="16" spans="1:22" ht="12.75" customHeight="1">
      <c r="A16" s="112" t="str">
        <f>D36</f>
        <v>Tigers in the Wild</v>
      </c>
      <c r="B16" s="111" t="str">
        <f>Achievements!S53</f>
        <v/>
      </c>
      <c r="D16" s="342"/>
      <c r="E16" s="16">
        <f>Achievements!B19</f>
        <v>5</v>
      </c>
      <c r="F16" s="105" t="str">
        <f>Achievements!C19</f>
        <v>Learn how being active is part of health</v>
      </c>
      <c r="G16" s="16" t="str">
        <f>IF(Achievements!S19&lt;&gt;"", Achievements!S19, " ")</f>
        <v xml:space="preserve"> </v>
      </c>
      <c r="I16" s="343"/>
      <c r="J16" s="16">
        <f>Electives!B20</f>
        <v>5</v>
      </c>
      <c r="K16" s="107" t="str">
        <f>Electives!C20</f>
        <v>Play a game with your den politely</v>
      </c>
      <c r="L16" s="16" t="str">
        <f>IF(Electives!S20&lt;&gt;"", Electives!S20, " ")</f>
        <v xml:space="preserve"> </v>
      </c>
      <c r="N16" s="340"/>
      <c r="O16" s="16">
        <f>Electives!B75</f>
        <v>4</v>
      </c>
      <c r="P16" s="108" t="str">
        <f>Electives!C75</f>
        <v>Create an art piece using shapes</v>
      </c>
      <c r="Q16" s="16" t="str">
        <f>IF(Electives!S75&lt;&gt;"", Electives!S75, " ")</f>
        <v xml:space="preserve"> </v>
      </c>
      <c r="S16" s="177" t="str">
        <f>'Cub Awards'!B19</f>
        <v>c</v>
      </c>
      <c r="T16" s="278" t="str">
        <f>'Cub Awards'!C19</f>
        <v>Explain the buddy system</v>
      </c>
      <c r="U16" s="278"/>
      <c r="V16" s="176" t="str">
        <f>IF('Cub Awards'!S19&lt;&gt;"", 'Cub Awards'!S19, "")</f>
        <v/>
      </c>
    </row>
    <row r="17" spans="1:22">
      <c r="A17" s="45"/>
      <c r="B17" s="46"/>
      <c r="D17" s="344" t="str">
        <f>Achievements!B21</f>
        <v>My Family's Duty to God</v>
      </c>
      <c r="E17" s="344"/>
      <c r="F17" s="344"/>
      <c r="G17" s="344"/>
      <c r="I17" s="343"/>
      <c r="J17" s="16">
        <f>Electives!B21</f>
        <v>6</v>
      </c>
      <c r="K17" s="107" t="str">
        <f>Electives!C21</f>
        <v>Work on a service project</v>
      </c>
      <c r="L17" s="16" t="str">
        <f>IF(Electives!S21&lt;&gt;"", Electives!S21, " ")</f>
        <v xml:space="preserve"> </v>
      </c>
      <c r="N17" s="341"/>
      <c r="O17" s="16">
        <f>Electives!B76</f>
        <v>5</v>
      </c>
      <c r="P17" s="108" t="str">
        <f>Electives!C76</f>
        <v>Use tangrams to create shapes</v>
      </c>
      <c r="Q17" s="16" t="str">
        <f>IF(Electives!S76&lt;&gt;"", Electives!S76, " ")</f>
        <v xml:space="preserve"> </v>
      </c>
      <c r="R17" s="138"/>
      <c r="S17" s="177" t="str">
        <f>'Cub Awards'!B20</f>
        <v>d</v>
      </c>
      <c r="T17" s="278" t="str">
        <f>'Cub Awards'!C20</f>
        <v>Attend a pack overnighter</v>
      </c>
      <c r="U17" s="278"/>
      <c r="V17" s="176" t="str">
        <f>IF('Cub Awards'!S20&lt;&gt;"", 'Cub Awards'!S20, "")</f>
        <v/>
      </c>
    </row>
    <row r="18" spans="1:22" ht="12.75" customHeight="1">
      <c r="A18" s="1" t="s">
        <v>243</v>
      </c>
      <c r="D18" s="332" t="str">
        <f>Achievements!E21</f>
        <v>(do 1 and two of 2-5)</v>
      </c>
      <c r="E18" s="16">
        <f>Achievements!B22</f>
        <v>1</v>
      </c>
      <c r="F18" s="105" t="str">
        <f>Achievements!C22</f>
        <v>Find out what duty to God means</v>
      </c>
      <c r="G18" s="16" t="str">
        <f>IF(Achievements!S22&lt;&gt;"", Achievements!S22, " ")</f>
        <v xml:space="preserve"> </v>
      </c>
      <c r="I18" s="338" t="str">
        <f>Electives!B23</f>
        <v>Family Stories</v>
      </c>
      <c r="J18" s="338"/>
      <c r="K18" s="338"/>
      <c r="L18" s="141" t="str">
        <f>IF(Electives!S22&lt;&gt;"", Electives!S22, " ")</f>
        <v xml:space="preserve"> </v>
      </c>
      <c r="N18" s="338" t="str">
        <f>Electives!B78</f>
        <v>Tiger-iffic!</v>
      </c>
      <c r="O18" s="338"/>
      <c r="P18" s="338"/>
      <c r="Q18" s="338"/>
      <c r="S18" s="177" t="str">
        <f>'Cub Awards'!B21</f>
        <v>e</v>
      </c>
      <c r="T18" s="278" t="str">
        <f>'Cub Awards'!C21</f>
        <v>Complete an oudoor service project</v>
      </c>
      <c r="U18" s="278"/>
      <c r="V18" s="176" t="str">
        <f>IF('Cub Awards'!S21&lt;&gt;"", 'Cub Awards'!S21, "")</f>
        <v/>
      </c>
    </row>
    <row r="19" spans="1:22">
      <c r="A19" s="114" t="str">
        <f>I3</f>
        <v>Curiosity, Intrigue, and Magical Mysteries</v>
      </c>
      <c r="B19" s="16" t="str">
        <f>Electives!S14</f>
        <v/>
      </c>
      <c r="D19" s="333"/>
      <c r="E19" s="16">
        <f>Achievements!B23</f>
        <v>2</v>
      </c>
      <c r="F19" s="142" t="str">
        <f>Achievements!C23</f>
        <v>What makes family member special</v>
      </c>
      <c r="G19" s="16" t="str">
        <f>IF(Achievements!S23&lt;&gt;"", Achievements!S23, " ")</f>
        <v xml:space="preserve"> </v>
      </c>
      <c r="I19" s="343" t="str">
        <f>Electives!E23</f>
        <v>(do 1 and three of 2-8)</v>
      </c>
      <c r="J19" s="16">
        <f>Electives!B24</f>
        <v>1</v>
      </c>
      <c r="K19" s="107" t="str">
        <f>Electives!C24</f>
        <v>Discuss where your family originated</v>
      </c>
      <c r="L19" s="16" t="str">
        <f>IF(Electives!S24&lt;&gt;"", Electives!S24, " ")</f>
        <v xml:space="preserve"> </v>
      </c>
      <c r="N19" s="348" t="str">
        <f>Electives!E78</f>
        <v>(do 1-3 and one of 4-6)</v>
      </c>
      <c r="O19" s="16">
        <f>Electives!B79</f>
        <v>1</v>
      </c>
      <c r="P19" s="107" t="str">
        <f>Electives!C79</f>
        <v>Play two games by yourself</v>
      </c>
      <c r="Q19" s="16" t="str">
        <f>IF(Electives!S79&lt;&gt;"", Electives!S79, " ")</f>
        <v xml:space="preserve"> </v>
      </c>
      <c r="S19" s="177" t="str">
        <f>'Cub Awards'!B22</f>
        <v>f</v>
      </c>
      <c r="T19" s="278" t="str">
        <f>'Cub Awards'!C22</f>
        <v>Complete conservation project</v>
      </c>
      <c r="U19" s="278"/>
      <c r="V19" s="176" t="str">
        <f>IF('Cub Awards'!S22&lt;&gt;"", 'Cub Awards'!S22, "")</f>
        <v/>
      </c>
    </row>
    <row r="20" spans="1:22" ht="12.75" customHeight="1">
      <c r="A20" s="115" t="str">
        <f>I11</f>
        <v>Earning Your Stripes</v>
      </c>
      <c r="B20" s="16" t="str">
        <f>Electives!S22</f>
        <v xml:space="preserve"> </v>
      </c>
      <c r="D20" s="333"/>
      <c r="E20" s="16">
        <f>Achievements!B24</f>
        <v>3</v>
      </c>
      <c r="F20" s="105" t="str">
        <f>Achievements!C24</f>
        <v>Show your family's beliefs</v>
      </c>
      <c r="G20" s="16" t="str">
        <f>IF(Achievements!S24&lt;&gt;"", Achievements!S24, " ")</f>
        <v xml:space="preserve"> </v>
      </c>
      <c r="I20" s="343"/>
      <c r="J20" s="16">
        <f>Electives!B25</f>
        <v>2</v>
      </c>
      <c r="K20" s="107" t="str">
        <f>Electives!C25</f>
        <v>Make a family crest</v>
      </c>
      <c r="L20" s="16" t="str">
        <f>IF(Electives!S25&lt;&gt;"", Electives!S25, " ")</f>
        <v xml:space="preserve"> </v>
      </c>
      <c r="N20" s="348"/>
      <c r="O20" s="16">
        <f>Electives!B80</f>
        <v>2</v>
      </c>
      <c r="P20" s="107" t="str">
        <f>Electives!C80</f>
        <v>Play an inside game</v>
      </c>
      <c r="Q20" s="16" t="str">
        <f>IF(Electives!S80&lt;&gt;"", Electives!S80, " ")</f>
        <v xml:space="preserve"> </v>
      </c>
      <c r="S20" s="177" t="str">
        <f>'Cub Awards'!B23</f>
        <v>g</v>
      </c>
      <c r="T20" s="278" t="str">
        <f>'Cub Awards'!C23</f>
        <v>Earn the Summertime Pack Award</v>
      </c>
      <c r="U20" s="278"/>
      <c r="V20" s="176" t="str">
        <f>IF('Cub Awards'!S23&lt;&gt;"", 'Cub Awards'!S23, "")</f>
        <v/>
      </c>
    </row>
    <row r="21" spans="1:22">
      <c r="A21" s="115" t="str">
        <f>I18</f>
        <v>Family Stories</v>
      </c>
      <c r="B21" s="16" t="str">
        <f>Electives!S32</f>
        <v/>
      </c>
      <c r="D21" s="333"/>
      <c r="E21" s="16">
        <f>Achievements!B25</f>
        <v>4</v>
      </c>
      <c r="F21" s="105" t="str">
        <f>Achievements!C25</f>
        <v>Participate in a worship experience</v>
      </c>
      <c r="G21" s="16" t="str">
        <f>IF(Achievements!S25&lt;&gt;"", Achievements!S25, " ")</f>
        <v xml:space="preserve"> </v>
      </c>
      <c r="I21" s="343"/>
      <c r="J21" s="16">
        <f>Electives!B26</f>
        <v>3</v>
      </c>
      <c r="K21" s="107" t="str">
        <f>Electives!C26</f>
        <v>Find out about your heritage</v>
      </c>
      <c r="L21" s="16" t="str">
        <f>IF(Electives!S26&lt;&gt;"", Electives!S26, " ")</f>
        <v xml:space="preserve"> </v>
      </c>
      <c r="N21" s="348"/>
      <c r="O21" s="16">
        <f>Electives!B81</f>
        <v>3</v>
      </c>
      <c r="P21" s="107" t="str">
        <f>Electives!C81</f>
        <v>Play a problem-solving game</v>
      </c>
      <c r="Q21" s="16" t="str">
        <f>IF(Electives!S81&lt;&gt;"", Electives!S81, " ")</f>
        <v xml:space="preserve"> </v>
      </c>
      <c r="S21" s="177" t="str">
        <f>'Cub Awards'!B24</f>
        <v>h</v>
      </c>
      <c r="T21" s="278" t="str">
        <f>'Cub Awards'!C24</f>
        <v>Participate in nature observation</v>
      </c>
      <c r="U21" s="278"/>
      <c r="V21" s="176" t="str">
        <f>IF('Cub Awards'!S24&lt;&gt;"", 'Cub Awards'!S24, "")</f>
        <v/>
      </c>
    </row>
    <row r="22" spans="1:22">
      <c r="A22" s="115" t="str">
        <f>I27</f>
        <v>Floats and Boats</v>
      </c>
      <c r="B22" s="16" t="str">
        <f>Electives!S41</f>
        <v/>
      </c>
      <c r="D22" s="334"/>
      <c r="E22" s="16">
        <f>Achievements!B26</f>
        <v>5</v>
      </c>
      <c r="F22" s="143" t="str">
        <f>Achievements!C26</f>
        <v>Carry out an act that shows duty to God</v>
      </c>
      <c r="G22" s="16" t="str">
        <f>IF(Achievements!S26&lt;&gt;"", Achievements!S26, " ")</f>
        <v xml:space="preserve"> </v>
      </c>
      <c r="I22" s="343"/>
      <c r="J22" s="16">
        <f>Electives!B27</f>
        <v>4</v>
      </c>
      <c r="K22" s="107" t="str">
        <f>Electives!C27</f>
        <v>Interview a family elder</v>
      </c>
      <c r="L22" s="16" t="str">
        <f>IF(Electives!S27&lt;&gt;"", Electives!S27, " ")</f>
        <v xml:space="preserve"> </v>
      </c>
      <c r="N22" s="348"/>
      <c r="O22" s="16" t="str">
        <f>Electives!B82</f>
        <v>4a</v>
      </c>
      <c r="P22" s="107" t="str">
        <f>Electives!C82</f>
        <v>Play a family video game tournament</v>
      </c>
      <c r="Q22" s="16" t="str">
        <f>IF(Electives!S82&lt;&gt;"", Electives!S82, " ")</f>
        <v xml:space="preserve"> </v>
      </c>
      <c r="S22" s="177" t="str">
        <f>'Cub Awards'!B25</f>
        <v>i</v>
      </c>
      <c r="T22" s="278" t="str">
        <f>'Cub Awards'!C25</f>
        <v>Participate in outdoor aquatics</v>
      </c>
      <c r="U22" s="278"/>
      <c r="V22" s="176" t="str">
        <f>IF('Cub Awards'!S25&lt;&gt;"", 'Cub Awards'!S25, "")</f>
        <v/>
      </c>
    </row>
    <row r="23" spans="1:22">
      <c r="A23" s="116" t="str">
        <f>I35</f>
        <v>Good Knights</v>
      </c>
      <c r="B23" s="16" t="str">
        <f>Electives!S49</f>
        <v/>
      </c>
      <c r="D23" s="344" t="str">
        <f>Achievements!B28</f>
        <v>Team Tiger</v>
      </c>
      <c r="E23" s="344"/>
      <c r="F23" s="344"/>
      <c r="G23" s="344"/>
      <c r="I23" s="343"/>
      <c r="J23" s="16">
        <f>Electives!B28</f>
        <v>5</v>
      </c>
      <c r="K23" s="107" t="str">
        <f>Electives!C28</f>
        <v>Make a family tree</v>
      </c>
      <c r="L23" s="16" t="str">
        <f>IF(Electives!S28&lt;&gt;"", Electives!S28, " ")</f>
        <v xml:space="preserve"> </v>
      </c>
      <c r="N23" s="348"/>
      <c r="O23" s="16" t="str">
        <f>Electives!B83</f>
        <v>4b</v>
      </c>
      <c r="P23" s="145" t="str">
        <f>Electives!C83</f>
        <v>List three tips to help someone learn a game</v>
      </c>
      <c r="Q23" s="16" t="str">
        <f>IF(Electives!S83&lt;&gt;"", Electives!S83, " ")</f>
        <v xml:space="preserve"> </v>
      </c>
      <c r="S23" s="177" t="str">
        <f>'Cub Awards'!B26</f>
        <v>j</v>
      </c>
      <c r="T23" s="278" t="str">
        <f>'Cub Awards'!C26</f>
        <v>Participate in outdoor campfire pgm</v>
      </c>
      <c r="U23" s="278"/>
      <c r="V23" s="176" t="str">
        <f>IF('Cub Awards'!S26&lt;&gt;"", 'Cub Awards'!S26, "")</f>
        <v/>
      </c>
    </row>
    <row r="24" spans="1:22" ht="12.75" customHeight="1">
      <c r="A24" s="115" t="str">
        <f>I42</f>
        <v>Rolling Tigers</v>
      </c>
      <c r="B24" s="16" t="str">
        <f>Electives!S60</f>
        <v/>
      </c>
      <c r="D24" s="346" t="str">
        <f>Achievements!E28</f>
        <v>(do 1-2 and two of 3-5)</v>
      </c>
      <c r="E24" s="16">
        <f>Achievements!B29</f>
        <v>1</v>
      </c>
      <c r="F24" s="105" t="str">
        <f>Achievements!C29</f>
        <v>List different teams you're a part of</v>
      </c>
      <c r="G24" s="16" t="str">
        <f>IF(Achievements!S29&lt;&gt;"", Achievements!S29, " ")</f>
        <v xml:space="preserve"> </v>
      </c>
      <c r="I24" s="343"/>
      <c r="J24" s="16">
        <f>Electives!B29</f>
        <v>6</v>
      </c>
      <c r="K24" s="107" t="str">
        <f>Electives!C29</f>
        <v>Share what your name means</v>
      </c>
      <c r="L24" s="16" t="str">
        <f>IF(Electives!S29&lt;&gt;"", Electives!S29, " ")</f>
        <v xml:space="preserve"> </v>
      </c>
      <c r="N24" s="348"/>
      <c r="O24" s="16" t="str">
        <f>Electives!B84</f>
        <v>4c</v>
      </c>
      <c r="P24" s="108" t="str">
        <f>Electives!C84</f>
        <v>Play an appropriate game with a friend</v>
      </c>
      <c r="Q24" s="16" t="str">
        <f>IF(Electives!S84&lt;&gt;"", Electives!S84, " ")</f>
        <v xml:space="preserve"> </v>
      </c>
      <c r="S24" s="177" t="str">
        <f>'Cub Awards'!B27</f>
        <v>k</v>
      </c>
      <c r="T24" s="278" t="str">
        <f>'Cub Awards'!C27</f>
        <v>Participate in outdoor sporting event</v>
      </c>
      <c r="U24" s="278"/>
      <c r="V24" s="176" t="str">
        <f>IF('Cub Awards'!S27&lt;&gt;"", 'Cub Awards'!S27, "")</f>
        <v/>
      </c>
    </row>
    <row r="25" spans="1:22" ht="12.75" customHeight="1">
      <c r="A25" s="115" t="str">
        <f>N3</f>
        <v>Sky is the Limit</v>
      </c>
      <c r="B25" s="16" t="str">
        <f>Electives!S70</f>
        <v/>
      </c>
      <c r="D25" s="346"/>
      <c r="E25" s="16">
        <f>Achievements!B30</f>
        <v>2</v>
      </c>
      <c r="F25" s="105" t="str">
        <f>Achievements!C30</f>
        <v>Make a den job chart</v>
      </c>
      <c r="G25" s="16" t="str">
        <f>IF(Achievements!S30&lt;&gt;"", Achievements!S30, " ")</f>
        <v xml:space="preserve"> </v>
      </c>
      <c r="I25" s="343"/>
      <c r="J25" s="16">
        <f>Electives!B30</f>
        <v>7</v>
      </c>
      <c r="K25" s="145" t="str">
        <f>Electives!C30</f>
        <v>Share favorite snack from your heritage</v>
      </c>
      <c r="L25" s="16" t="str">
        <f>IF(Electives!S30&lt;&gt;"", Electives!S30, " ")</f>
        <v xml:space="preserve"> </v>
      </c>
      <c r="N25" s="348"/>
      <c r="O25" s="16">
        <f>Electives!B85</f>
        <v>5</v>
      </c>
      <c r="P25" s="107" t="str">
        <f>Electives!C85</f>
        <v>Invent a game and play it</v>
      </c>
      <c r="Q25" s="16" t="str">
        <f>IF(Electives!S85&lt;&gt;"", Electives!S85, " ")</f>
        <v xml:space="preserve"> </v>
      </c>
      <c r="S25" s="177" t="str">
        <f>'Cub Awards'!B28</f>
        <v>l</v>
      </c>
      <c r="T25" s="278" t="str">
        <f>'Cub Awards'!C28</f>
        <v>Participate in outdoor worship service</v>
      </c>
      <c r="U25" s="278"/>
      <c r="V25" s="176" t="str">
        <f>IF('Cub Awards'!S28&lt;&gt;"", 'Cub Awards'!S28, "")</f>
        <v/>
      </c>
    </row>
    <row r="26" spans="1:22" ht="12.75" customHeight="1">
      <c r="A26" s="115" t="str">
        <f>N12</f>
        <v>Stories in Shapes</v>
      </c>
      <c r="B26" s="113" t="str">
        <f>Electives!S77</f>
        <v/>
      </c>
      <c r="D26" s="346"/>
      <c r="E26" s="16">
        <f>Achievements!B31</f>
        <v>3</v>
      </c>
      <c r="F26" s="143" t="str">
        <f>Achievements!C31</f>
        <v>Do two chores at home weekly for a month</v>
      </c>
      <c r="G26" s="16" t="str">
        <f>IF(Achievements!S31&lt;&gt;"", Achievements!S31, " ")</f>
        <v xml:space="preserve"> </v>
      </c>
      <c r="I26" s="343"/>
      <c r="J26" s="16">
        <f>Electives!B31</f>
        <v>8</v>
      </c>
      <c r="K26" s="107" t="str">
        <f>Electives!C31</f>
        <v>Locate your family's origin on a map</v>
      </c>
      <c r="L26" s="16" t="str">
        <f>IF(Electives!S31&lt;&gt;"", Electives!S31, " ")</f>
        <v xml:space="preserve"> </v>
      </c>
      <c r="N26" s="348"/>
      <c r="O26" s="16">
        <f>Electives!B86</f>
        <v>6</v>
      </c>
      <c r="P26" s="107" t="str">
        <f>Electives!C86</f>
        <v>Play a team game with your den</v>
      </c>
      <c r="Q26" s="16" t="str">
        <f>IF(Electives!S86&lt;&gt;"", Electives!S86, " ")</f>
        <v xml:space="preserve"> </v>
      </c>
      <c r="S26" s="177" t="str">
        <f>'Cub Awards'!B29</f>
        <v>m</v>
      </c>
      <c r="T26" s="278" t="str">
        <f>'Cub Awards'!C29</f>
        <v>Explore park</v>
      </c>
      <c r="U26" s="278"/>
      <c r="V26" s="176" t="str">
        <f>IF('Cub Awards'!S29&lt;&gt;"", 'Cub Awards'!S29, "")</f>
        <v/>
      </c>
    </row>
    <row r="27" spans="1:22">
      <c r="A27" s="115" t="str">
        <f>N18</f>
        <v>Tiger-iffic!</v>
      </c>
      <c r="B27" s="16" t="str">
        <f>Electives!S87</f>
        <v xml:space="preserve"> </v>
      </c>
      <c r="D27" s="346"/>
      <c r="E27" s="16">
        <f>Achievements!B32</f>
        <v>4</v>
      </c>
      <c r="F27" s="105" t="str">
        <f>Achievements!C32</f>
        <v>Do activity to help community</v>
      </c>
      <c r="G27" s="16" t="str">
        <f>IF(Achievements!S32&lt;&gt;"", Achievements!S32, " ")</f>
        <v xml:space="preserve"> </v>
      </c>
      <c r="I27" s="338" t="str">
        <f>Electives!B33</f>
        <v>Floats and Boats</v>
      </c>
      <c r="J27" s="338"/>
      <c r="K27" s="338"/>
      <c r="L27" s="141" t="str">
        <f>IF(Electives!S31&lt;&gt;"", Electives!S31, " ")</f>
        <v xml:space="preserve"> </v>
      </c>
      <c r="N27" s="344" t="str">
        <f>Electives!B88</f>
        <v>Tiger: Safe and Smart</v>
      </c>
      <c r="O27" s="344"/>
      <c r="P27" s="344"/>
      <c r="Q27" s="344"/>
      <c r="S27" s="177" t="str">
        <f>'Cub Awards'!B30</f>
        <v>n</v>
      </c>
      <c r="T27" s="278" t="str">
        <f>'Cub Awards'!C30</f>
        <v>Invent and play outside game</v>
      </c>
      <c r="U27" s="278"/>
      <c r="V27" s="176" t="str">
        <f>IF('Cub Awards'!S30&lt;&gt;"", 'Cub Awards'!S30, "")</f>
        <v/>
      </c>
    </row>
    <row r="28" spans="1:22">
      <c r="A28" s="115" t="str">
        <f>N27</f>
        <v>Tiger: Safe and Smart</v>
      </c>
      <c r="B28" s="16" t="str">
        <f>Electives!S98</f>
        <v xml:space="preserve"> </v>
      </c>
      <c r="D28" s="346"/>
      <c r="E28" s="16">
        <f>Achievements!B33</f>
        <v>5</v>
      </c>
      <c r="F28" s="142" t="str">
        <f>Achievements!C33</f>
        <v>Show 3 ways a den makes a good team</v>
      </c>
      <c r="G28" s="16" t="str">
        <f>IF(Achievements!S33&lt;&gt;"", Achievements!S33, " ")</f>
        <v xml:space="preserve"> </v>
      </c>
      <c r="I28" s="343" t="str">
        <f>Electives!E33</f>
        <v>(1-4 and one of 5-7)</v>
      </c>
      <c r="J28" s="16">
        <f>Electives!B34</f>
        <v>1</v>
      </c>
      <c r="K28" s="140" t="str">
        <f>Electives!C34</f>
        <v>Say the SCOUT water safety chant</v>
      </c>
      <c r="L28" s="16" t="str">
        <f>IF(Electives!S34&lt;&gt;"", Electives!S34, " ")</f>
        <v xml:space="preserve"> </v>
      </c>
      <c r="N28" s="343" t="str">
        <f>Electives!E88</f>
        <v>(do 1-8)</v>
      </c>
      <c r="O28" s="16">
        <f>Electives!B89</f>
        <v>1</v>
      </c>
      <c r="P28" s="107" t="str">
        <f>Electives!C89</f>
        <v>Memorize your Address</v>
      </c>
      <c r="Q28" s="16" t="str">
        <f>IF(Electives!S89&lt;&gt;"", Electives!S89, " ")</f>
        <v xml:space="preserve"> </v>
      </c>
    </row>
    <row r="29" spans="1:22" ht="12.75" customHeight="1">
      <c r="A29" s="115" t="str">
        <f>N37</f>
        <v>Tiger Tag</v>
      </c>
      <c r="B29" s="16" t="str">
        <f>Electives!S104</f>
        <v/>
      </c>
      <c r="D29" s="344" t="str">
        <f>Achievements!B35</f>
        <v>Tiger Bites</v>
      </c>
      <c r="E29" s="344"/>
      <c r="F29" s="344"/>
      <c r="G29" s="344"/>
      <c r="I29" s="343"/>
      <c r="J29" s="16">
        <f>Electives!B35</f>
        <v>2</v>
      </c>
      <c r="K29" s="140" t="str">
        <f>Electives!C35</f>
        <v>Importance of buddies and play game</v>
      </c>
      <c r="L29" s="16" t="str">
        <f>IF(Electives!S35&lt;&gt;"", Electives!S35, " ")</f>
        <v xml:space="preserve"> </v>
      </c>
      <c r="N29" s="343"/>
      <c r="O29" s="16">
        <f>Electives!B90</f>
        <v>2</v>
      </c>
      <c r="P29" s="109" t="str">
        <f>Electives!C90</f>
        <v>Memorize an emergency contact's phone #</v>
      </c>
      <c r="Q29" s="16" t="str">
        <f>IF(Electives!S90&lt;&gt;"", Electives!S90, " ")</f>
        <v xml:space="preserve"> </v>
      </c>
    </row>
    <row r="30" spans="1:22" ht="12.75" customHeight="1">
      <c r="A30" s="115" t="str">
        <f>N42</f>
        <v>Tiger Tales</v>
      </c>
      <c r="B30" s="16" t="str">
        <f>Electives!S113</f>
        <v xml:space="preserve"> </v>
      </c>
      <c r="D30" s="347" t="str">
        <f>Achievements!E35</f>
        <v>(do 1-2 and two of 3-6)</v>
      </c>
      <c r="E30" s="16">
        <f>Achievements!B36</f>
        <v>1</v>
      </c>
      <c r="F30" s="105" t="str">
        <f>Achievements!C36</f>
        <v>Identify good and bad food choices</v>
      </c>
      <c r="G30" s="16" t="str">
        <f>IF(Achievements!S36&lt;&gt;"", Achievements!S36, " ")</f>
        <v xml:space="preserve"> </v>
      </c>
      <c r="I30" s="343"/>
      <c r="J30" s="16">
        <f>Electives!B36</f>
        <v>3</v>
      </c>
      <c r="K30" s="140" t="str">
        <f>Electives!C36</f>
        <v>Help someone into the water</v>
      </c>
      <c r="L30" s="16" t="str">
        <f>IF(Electives!S36&lt;&gt;"", Electives!S36, " ")</f>
        <v xml:space="preserve"> </v>
      </c>
      <c r="N30" s="343"/>
      <c r="O30" s="16">
        <f>Electives!B91</f>
        <v>3</v>
      </c>
      <c r="P30" s="107" t="str">
        <f>Electives!C91</f>
        <v>Take 911 safety quiz</v>
      </c>
      <c r="Q30" s="16" t="str">
        <f>IF(Electives!S91&lt;&gt;"", Electives!S91, " ")</f>
        <v xml:space="preserve"> </v>
      </c>
      <c r="S30" s="329" t="s">
        <v>419</v>
      </c>
      <c r="T30" s="329"/>
      <c r="U30" s="329"/>
      <c r="V30" s="329"/>
    </row>
    <row r="31" spans="1:22">
      <c r="A31" s="112" t="str">
        <f>N50</f>
        <v>Tiger Theater</v>
      </c>
      <c r="B31" s="16" t="str">
        <f>Electives!S120</f>
        <v xml:space="preserve"> </v>
      </c>
      <c r="D31" s="347"/>
      <c r="E31" s="16">
        <f>Achievements!B37</f>
        <v>2</v>
      </c>
      <c r="F31" s="105" t="str">
        <f>Achievements!C37</f>
        <v>Keep yourself and area clean</v>
      </c>
      <c r="G31" s="16" t="str">
        <f>IF(Achievements!S37&lt;&gt;"", Achievements!S37, " ")</f>
        <v xml:space="preserve"> </v>
      </c>
      <c r="I31" s="343"/>
      <c r="J31" s="16">
        <f>Electives!B37</f>
        <v>4</v>
      </c>
      <c r="K31" s="147" t="str">
        <f>Electives!C37</f>
        <v>Blow your breath under water and do a glide</v>
      </c>
      <c r="L31" s="16" t="str">
        <f>IF(Electives!S37&lt;&gt;"", Electives!S37, " ")</f>
        <v xml:space="preserve"> </v>
      </c>
      <c r="N31" s="343"/>
      <c r="O31" s="16">
        <f>Electives!B92</f>
        <v>4</v>
      </c>
      <c r="P31" s="107" t="str">
        <f>Electives!C92</f>
        <v>Show "Stop Drop and Roll"</v>
      </c>
      <c r="Q31" s="16" t="str">
        <f>IF(Electives!S92&lt;&gt;"", Electives!S92, " ")</f>
        <v xml:space="preserve"> </v>
      </c>
      <c r="S31" s="329"/>
      <c r="T31" s="329"/>
      <c r="U31" s="329"/>
      <c r="V31" s="329"/>
    </row>
    <row r="32" spans="1:22">
      <c r="A32" s="2"/>
      <c r="B32" s="15"/>
      <c r="D32" s="347"/>
      <c r="E32" s="16">
        <f>Achievements!B38</f>
        <v>3</v>
      </c>
      <c r="F32" s="142" t="str">
        <f>Achievements!C38</f>
        <v>Show difference between fruit and veggie</v>
      </c>
      <c r="G32" s="16" t="str">
        <f>IF(Achievements!S38&lt;&gt;"", Achievements!S38, " ")</f>
        <v xml:space="preserve"> </v>
      </c>
      <c r="I32" s="343"/>
      <c r="J32" s="16">
        <f>Electives!B38</f>
        <v>5</v>
      </c>
      <c r="K32" s="140" t="str">
        <f>Electives!C38</f>
        <v>Identify five different kinds of boats</v>
      </c>
      <c r="L32" s="16" t="str">
        <f>IF(Electives!S38&lt;&gt;"", Electives!S38, " ")</f>
        <v xml:space="preserve"> </v>
      </c>
      <c r="N32" s="343"/>
      <c r="O32" s="16">
        <f>Electives!B93</f>
        <v>5</v>
      </c>
      <c r="P32" s="107" t="str">
        <f>Electives!C93</f>
        <v>Show rolling someone in a blanket</v>
      </c>
      <c r="Q32" s="16" t="str">
        <f>IF(Electives!S93&lt;&gt;"", Electives!S93, " ")</f>
        <v xml:space="preserve"> </v>
      </c>
      <c r="S32" s="10"/>
      <c r="T32" s="178" t="str">
        <f>'Shooting Sports'!C5</f>
        <v>BB Gun: Level 1</v>
      </c>
      <c r="U32" s="10"/>
      <c r="V32" s="10"/>
    </row>
    <row r="33" spans="1:22" ht="12.75" customHeight="1">
      <c r="A33" s="2"/>
      <c r="B33" s="15"/>
      <c r="D33" s="347"/>
      <c r="E33" s="16">
        <f>Achievements!B39</f>
        <v>4</v>
      </c>
      <c r="F33" s="105" t="str">
        <f>Achievements!C39</f>
        <v>Help your family at a meal for a week</v>
      </c>
      <c r="G33" s="16" t="str">
        <f>IF(Achievements!S39&lt;&gt;"", Achievements!S39, " ")</f>
        <v xml:space="preserve"> </v>
      </c>
      <c r="I33" s="343"/>
      <c r="J33" s="16">
        <f>Electives!B39</f>
        <v>6</v>
      </c>
      <c r="K33" s="140" t="str">
        <f>Electives!C39</f>
        <v>Build a boat from recycled materials</v>
      </c>
      <c r="L33" s="16" t="str">
        <f>IF(Electives!S39&lt;&gt;"", Electives!S39, " ")</f>
        <v xml:space="preserve"> </v>
      </c>
      <c r="N33" s="343"/>
      <c r="O33" s="16">
        <f>Electives!B94</f>
        <v>6</v>
      </c>
      <c r="P33" s="107" t="str">
        <f>Electives!C94</f>
        <v>Make a fire escape map</v>
      </c>
      <c r="Q33" s="16" t="str">
        <f>IF(Electives!S94&lt;&gt;"", Electives!S94, " ")</f>
        <v xml:space="preserve"> </v>
      </c>
      <c r="S33" s="148">
        <f>'Shooting Sports'!B6</f>
        <v>1</v>
      </c>
      <c r="T33" s="148" t="str">
        <f>'Shooting Sports'!C6</f>
        <v>Explain what to do if you find gun</v>
      </c>
      <c r="U33" s="148"/>
      <c r="V33" s="148" t="str">
        <f>IF('Shooting Sports'!S6&lt;&gt;"", 'Shooting Sports'!S6, "")</f>
        <v/>
      </c>
    </row>
    <row r="34" spans="1:22" ht="12.75" customHeight="1">
      <c r="A34" s="2"/>
      <c r="B34" s="15"/>
      <c r="D34" s="347"/>
      <c r="E34" s="16">
        <f>Achievements!B40</f>
        <v>5</v>
      </c>
      <c r="F34" s="143" t="str">
        <f>Achievements!C40</f>
        <v>Use manners while eating with your fingers</v>
      </c>
      <c r="G34" s="16" t="str">
        <f>IF(Achievements!S40&lt;&gt;"", Achievements!S40, " ")</f>
        <v xml:space="preserve"> </v>
      </c>
      <c r="I34" s="343"/>
      <c r="J34" s="16">
        <f>Electives!B40</f>
        <v>7</v>
      </c>
      <c r="K34" s="146" t="str">
        <f>Electives!C40</f>
        <v>Show you can wear a life jacket properly</v>
      </c>
      <c r="L34" s="16" t="str">
        <f>IF(Electives!S40&lt;&gt;"", Electives!S40, " ")</f>
        <v xml:space="preserve"> </v>
      </c>
      <c r="N34" s="343"/>
      <c r="O34" s="16">
        <f>Electives!B95</f>
        <v>7</v>
      </c>
      <c r="P34" s="108" t="str">
        <f>Electives!C95</f>
        <v>Explain fire escape map and do fire drill</v>
      </c>
      <c r="Q34" s="16" t="str">
        <f>IF(Electives!S95&lt;&gt;"", Electives!S95, " ")</f>
        <v xml:space="preserve"> </v>
      </c>
      <c r="S34" s="148">
        <f>'Shooting Sports'!B7</f>
        <v>2</v>
      </c>
      <c r="T34" s="148" t="str">
        <f>'Shooting Sports'!C7</f>
        <v>Load, fire, secure gun and safety mech.</v>
      </c>
      <c r="U34" s="148"/>
      <c r="V34" s="148" t="str">
        <f>IF('Shooting Sports'!S7&lt;&gt;"", 'Shooting Sports'!S7, "")</f>
        <v/>
      </c>
    </row>
    <row r="35" spans="1:22">
      <c r="A35" s="88" t="s">
        <v>92</v>
      </c>
      <c r="B35" s="119"/>
      <c r="D35" s="347"/>
      <c r="E35" s="16">
        <f>Achievements!B41</f>
        <v>6</v>
      </c>
      <c r="F35" s="105" t="str">
        <f>Achievements!C41</f>
        <v>Make a good snack choice for den</v>
      </c>
      <c r="G35" s="16" t="str">
        <f>IF(Achievements!S41&lt;&gt;"", Achievements!S41, " ")</f>
        <v xml:space="preserve"> </v>
      </c>
      <c r="I35" s="338" t="str">
        <f>Electives!B42</f>
        <v>Good Knights</v>
      </c>
      <c r="J35" s="338"/>
      <c r="K35" s="338"/>
      <c r="L35" s="338"/>
      <c r="N35" s="343"/>
      <c r="O35" s="16">
        <f>Electives!B96</f>
        <v>8</v>
      </c>
      <c r="P35" s="144" t="str">
        <f>Electives!C96</f>
        <v>Find and check batteries in smoke detectors</v>
      </c>
      <c r="Q35" s="16" t="str">
        <f>IF(Electives!S96&lt;&gt;"", Electives!S96, " ")</f>
        <v xml:space="preserve"> </v>
      </c>
      <c r="S35" s="148">
        <f>'Shooting Sports'!B8</f>
        <v>3</v>
      </c>
      <c r="T35" s="148" t="str">
        <f>'Shooting Sports'!C8</f>
        <v>Demonstrate good shooting techniques</v>
      </c>
      <c r="U35" s="148"/>
      <c r="V35" s="148" t="str">
        <f>IF('Shooting Sports'!S8&lt;&gt;"", 'Shooting Sports'!S8, "")</f>
        <v/>
      </c>
    </row>
    <row r="36" spans="1:22" ht="12.75" customHeight="1">
      <c r="A36" s="89" t="s">
        <v>93</v>
      </c>
      <c r="B36" s="120"/>
      <c r="D36" s="344" t="str">
        <f>Achievements!B43</f>
        <v>Tigers in the Wild</v>
      </c>
      <c r="E36" s="344"/>
      <c r="F36" s="344"/>
      <c r="G36" s="344"/>
      <c r="I36" s="347" t="str">
        <f>Electives!E42</f>
        <v>(do 1-2 and two of 3-6)</v>
      </c>
      <c r="J36" s="16">
        <f>Electives!B43</f>
        <v>1</v>
      </c>
      <c r="K36" s="107" t="str">
        <f>Electives!C43</f>
        <v>Explain one point of the Scout Law</v>
      </c>
      <c r="L36" s="16" t="str">
        <f>IF(Electives!S43&lt;&gt;"", Electives!S43, " ")</f>
        <v xml:space="preserve"> </v>
      </c>
      <c r="N36" s="343"/>
      <c r="O36" s="16">
        <f>Electives!B97</f>
        <v>9</v>
      </c>
      <c r="P36" s="107" t="str">
        <f>Electives!C97</f>
        <v>Visit with an emergency responder</v>
      </c>
      <c r="Q36" s="16" t="str">
        <f>IF(Electives!S97&lt;&gt;"", Electives!S97, " ")</f>
        <v xml:space="preserve"> </v>
      </c>
      <c r="S36" s="148">
        <f>'Shooting Sports'!B9</f>
        <v>4</v>
      </c>
      <c r="T36" s="148" t="str">
        <f>'Shooting Sports'!C9</f>
        <v>Show how to put away and store gun</v>
      </c>
      <c r="U36" s="148"/>
      <c r="V36" s="148" t="str">
        <f>IF('Shooting Sports'!S9&lt;&gt;"", 'Shooting Sports'!S9, "")</f>
        <v/>
      </c>
    </row>
    <row r="37" spans="1:22" ht="12.75" customHeight="1">
      <c r="A37" s="89" t="s">
        <v>334</v>
      </c>
      <c r="B37" s="120"/>
      <c r="D37" s="343" t="str">
        <f>Achievements!E43</f>
        <v>(do 1-3 and one of 4-7)</v>
      </c>
      <c r="E37" s="16">
        <f>Achievements!B44</f>
        <v>1</v>
      </c>
      <c r="F37" s="142" t="str">
        <f>Achievements!C44</f>
        <v>Collect the CS Six Essentials for a hike</v>
      </c>
      <c r="G37" s="16" t="str">
        <f>IF(Achievements!S44&lt;&gt;"", Achievements!S44, " ")</f>
        <v xml:space="preserve"> </v>
      </c>
      <c r="I37" s="347"/>
      <c r="J37" s="16">
        <f>Electives!B44</f>
        <v>2</v>
      </c>
      <c r="K37" s="107" t="str">
        <f>Electives!C44</f>
        <v>Make a code of conduct for your den</v>
      </c>
      <c r="L37" s="16" t="str">
        <f>IF(Electives!S44&lt;&gt;"", Electives!S44, " ")</f>
        <v xml:space="preserve"> </v>
      </c>
      <c r="N37" s="344" t="str">
        <f>Electives!B99</f>
        <v>Tiger Tag</v>
      </c>
      <c r="O37" s="344"/>
      <c r="P37" s="344"/>
      <c r="Q37" s="344"/>
      <c r="S37" s="179"/>
      <c r="T37" s="178" t="str">
        <f>'Shooting Sports'!C11</f>
        <v>BB Gun: Level 2</v>
      </c>
      <c r="U37" s="179"/>
      <c r="V37" s="179" t="str">
        <f>IF('Shooting Sports'!S11&lt;&gt;"", 'Shooting Sports'!S11, "")</f>
        <v/>
      </c>
    </row>
    <row r="38" spans="1:22" ht="12.75" customHeight="1">
      <c r="A38" s="90" t="s">
        <v>94</v>
      </c>
      <c r="B38" s="121"/>
      <c r="D38" s="343"/>
      <c r="E38" s="16">
        <f>Achievements!B45</f>
        <v>2</v>
      </c>
      <c r="F38" s="105" t="str">
        <f>Achievements!C45</f>
        <v>Go for a hike and carry your own gear</v>
      </c>
      <c r="G38" s="16" t="str">
        <f>IF(Achievements!S45&lt;&gt;"", Achievements!S45, " ")</f>
        <v xml:space="preserve"> </v>
      </c>
      <c r="I38" s="347"/>
      <c r="J38" s="16">
        <f>Electives!B45</f>
        <v>3</v>
      </c>
      <c r="K38" s="107" t="str">
        <f>Electives!C45</f>
        <v>Create a den and a personal shield</v>
      </c>
      <c r="L38" s="16" t="str">
        <f>IF(Electives!S45&lt;&gt;"", Electives!S45, " ")</f>
        <v xml:space="preserve"> </v>
      </c>
      <c r="N38" s="332" t="str">
        <f>Electives!E99</f>
        <v>(do 1-2 and one of 3-4)</v>
      </c>
      <c r="O38" s="16">
        <f>Electives!B100</f>
        <v>1</v>
      </c>
      <c r="P38" s="107" t="str">
        <f>Electives!C100</f>
        <v>Tell den about active game</v>
      </c>
      <c r="Q38" s="16" t="str">
        <f>IF(Electives!S100&lt;&gt;"", Electives!S100, " ")</f>
        <v xml:space="preserve"> </v>
      </c>
      <c r="S38" s="148">
        <f>'Shooting Sports'!B12</f>
        <v>1</v>
      </c>
      <c r="T38" s="148" t="str">
        <f>'Shooting Sports'!C12</f>
        <v>Earn the Level 1 Emblem for BB Gun</v>
      </c>
      <c r="U38" s="148"/>
      <c r="V38" s="148" t="str">
        <f>IF('Shooting Sports'!S12&lt;&gt;"", 'Shooting Sports'!S12, "")</f>
        <v/>
      </c>
    </row>
    <row r="39" spans="1:22" ht="12.75" customHeight="1">
      <c r="A39" s="2"/>
      <c r="B39" s="15"/>
      <c r="D39" s="343"/>
      <c r="E39" s="16" t="str">
        <f>Achievements!B46</f>
        <v>3a</v>
      </c>
      <c r="F39" s="105" t="str">
        <f>Achievements!C46</f>
        <v>Talk about being clean in outdoors</v>
      </c>
      <c r="G39" s="16" t="str">
        <f>IF(Achievements!S46&lt;&gt;"", Achievements!S46, " ")</f>
        <v xml:space="preserve"> </v>
      </c>
      <c r="I39" s="347"/>
      <c r="J39" s="16">
        <f>Electives!B46</f>
        <v>4</v>
      </c>
      <c r="K39" s="110" t="str">
        <f>Electives!C46</f>
        <v>Build a castle out of recycled materials</v>
      </c>
      <c r="L39" s="16" t="str">
        <f>IF(Electives!S46&lt;&gt;"", Electives!S46, " ")</f>
        <v xml:space="preserve"> </v>
      </c>
      <c r="N39" s="333"/>
      <c r="O39" s="16">
        <f>Electives!B101</f>
        <v>2</v>
      </c>
      <c r="P39" s="108" t="str">
        <f>Electives!C101</f>
        <v>Play two games with den.  Discuss</v>
      </c>
      <c r="Q39" s="16" t="str">
        <f>IF(Electives!S101&lt;&gt;"", Electives!S101, " ")</f>
        <v xml:space="preserve"> </v>
      </c>
      <c r="S39" s="148" t="str">
        <f>'Shooting Sports'!B13</f>
        <v>S1</v>
      </c>
      <c r="T39" s="148" t="str">
        <f>'Shooting Sports'!C13</f>
        <v>Demonstrate one shooting position</v>
      </c>
      <c r="U39" s="148"/>
      <c r="V39" s="148" t="str">
        <f>IF('Shooting Sports'!S13&lt;&gt;"", 'Shooting Sports'!S13, "")</f>
        <v/>
      </c>
    </row>
    <row r="40" spans="1:22">
      <c r="D40" s="343"/>
      <c r="E40" s="16" t="str">
        <f>Achievements!B47</f>
        <v>3b</v>
      </c>
      <c r="F40" s="105" t="str">
        <f>Achievements!C47</f>
        <v>Discuss "trash your trash"</v>
      </c>
      <c r="G40" s="16" t="str">
        <f>IF(Achievements!S47&lt;&gt;"", Achievements!S47, " ")</f>
        <v xml:space="preserve"> </v>
      </c>
      <c r="I40" s="347"/>
      <c r="J40" s="16">
        <f>Electives!B47</f>
        <v>5</v>
      </c>
      <c r="K40" s="107" t="str">
        <f>Electives!C47</f>
        <v>Design a Tiger Knight obstacle course</v>
      </c>
      <c r="L40" s="16" t="str">
        <f>IF(Electives!S47&lt;&gt;"", Electives!S47, " ")</f>
        <v xml:space="preserve"> </v>
      </c>
      <c r="N40" s="333"/>
      <c r="O40" s="16">
        <f>Electives!B102</f>
        <v>3</v>
      </c>
      <c r="P40" s="107" t="str">
        <f>Electives!C102</f>
        <v>Play a relay game with your den</v>
      </c>
      <c r="Q40" s="16" t="str">
        <f>IF(Electives!S102&lt;&gt;"", Electives!S102, " ")</f>
        <v xml:space="preserve"> </v>
      </c>
      <c r="S40" s="148" t="str">
        <f>'Shooting Sports'!B14</f>
        <v>S2</v>
      </c>
      <c r="T40" s="148" t="str">
        <f>'Shooting Sports'!C14</f>
        <v>Fire 5 BBs in 2 volleys at the Tiger target</v>
      </c>
      <c r="U40" s="148"/>
      <c r="V40" s="148" t="str">
        <f>IF('Shooting Sports'!S14&lt;&gt;"", 'Shooting Sports'!S14, "")</f>
        <v/>
      </c>
    </row>
    <row r="41" spans="1:22">
      <c r="D41" s="343"/>
      <c r="E41" s="16" t="str">
        <f>Achievements!B48</f>
        <v>3c</v>
      </c>
      <c r="F41" s="142" t="str">
        <f>Achievements!C48</f>
        <v>Apply Outdoor Code and Leave no Trace</v>
      </c>
      <c r="G41" s="16" t="str">
        <f>IF(Achievements!S48&lt;&gt;"", Achievements!S48, " ")</f>
        <v xml:space="preserve"> </v>
      </c>
      <c r="I41" s="347"/>
      <c r="J41" s="16">
        <f>Electives!B48</f>
        <v>6</v>
      </c>
      <c r="K41" s="107" t="str">
        <f>Electives!C48</f>
        <v>Participate in a service project</v>
      </c>
      <c r="L41" s="16" t="str">
        <f>IF(Electives!S48&lt;&gt;"", Electives!S48, " ")</f>
        <v xml:space="preserve"> </v>
      </c>
      <c r="N41" s="334"/>
      <c r="O41" s="16">
        <f>Electives!B103</f>
        <v>4</v>
      </c>
      <c r="P41" s="108" t="str">
        <f>Electives!C103</f>
        <v>Choose an outdoor game with you den</v>
      </c>
      <c r="Q41" s="16" t="str">
        <f>IF(Electives!S103&lt;&gt;"", Electives!S103, " ")</f>
        <v xml:space="preserve"> </v>
      </c>
      <c r="S41" s="148" t="str">
        <f>'Shooting Sports'!B15</f>
        <v>S3</v>
      </c>
      <c r="T41" s="148" t="str">
        <f>'Shooting Sports'!C15</f>
        <v>Demonstrate/Explain range commands</v>
      </c>
      <c r="U41" s="148"/>
      <c r="V41" s="148" t="str">
        <f>IF('Shooting Sports'!S15&lt;&gt;"", 'Shooting Sports'!S15, "")</f>
        <v/>
      </c>
    </row>
    <row r="42" spans="1:22" ht="12.75" customHeight="1">
      <c r="D42" s="343"/>
      <c r="E42" s="16">
        <f>Achievements!B49</f>
        <v>4</v>
      </c>
      <c r="F42" s="105" t="str">
        <f>Achievements!C49</f>
        <v>Find plant/animal signs on a hike</v>
      </c>
      <c r="G42" s="16" t="str">
        <f>IF(Achievements!S49&lt;&gt;"", Achievements!S49, " ")</f>
        <v xml:space="preserve"> </v>
      </c>
      <c r="I42" s="338" t="str">
        <f>Electives!B50</f>
        <v>Rolling Tigers</v>
      </c>
      <c r="J42" s="338"/>
      <c r="K42" s="338"/>
      <c r="L42" s="338"/>
      <c r="N42" s="344" t="str">
        <f>Electives!B105</f>
        <v>Tiger Tales</v>
      </c>
      <c r="O42" s="344"/>
      <c r="P42" s="344"/>
      <c r="Q42" s="344"/>
      <c r="S42" s="179"/>
      <c r="T42" s="178" t="str">
        <f>'Shooting Sports'!C17</f>
        <v>Archery: Level 1</v>
      </c>
      <c r="U42" s="179"/>
      <c r="V42" s="179" t="str">
        <f>IF('Shooting Sports'!S17&lt;&gt;"", 'Shooting Sports'!S17, "")</f>
        <v/>
      </c>
    </row>
    <row r="43" spans="1:22" ht="12.75" customHeight="1">
      <c r="D43" s="343"/>
      <c r="E43" s="16">
        <f>Achievements!B50</f>
        <v>5</v>
      </c>
      <c r="F43" s="105" t="str">
        <f>Achievements!C50</f>
        <v>Participate in campfire</v>
      </c>
      <c r="G43" s="16" t="str">
        <f>IF(Achievements!S50&lt;&gt;"", Achievements!S50, " ")</f>
        <v xml:space="preserve"> </v>
      </c>
      <c r="I43" s="343" t="str">
        <f>Electives!E50</f>
        <v>(do 1-3 and two of 4-9)</v>
      </c>
      <c r="J43" s="16">
        <f>Electives!B51</f>
        <v>1</v>
      </c>
      <c r="K43" s="140" t="str">
        <f>Electives!C51</f>
        <v>Demonstrate proper safety gear</v>
      </c>
      <c r="L43" s="16" t="str">
        <f>IF(Electives!S51&lt;&gt;"", Electives!S51, " ")</f>
        <v xml:space="preserve"> </v>
      </c>
      <c r="N43" s="343" t="str">
        <f>Electives!E105</f>
        <v>(do four)</v>
      </c>
      <c r="O43" s="16">
        <f>Electives!B106</f>
        <v>1</v>
      </c>
      <c r="P43" s="107" t="str">
        <f>Electives!C106</f>
        <v>Create a tall tale with your den</v>
      </c>
      <c r="Q43" s="16" t="str">
        <f>IF(Electives!S106&lt;&gt;"", Electives!S106, " ")</f>
        <v xml:space="preserve"> </v>
      </c>
      <c r="S43" s="148">
        <f>'Shooting Sports'!B18</f>
        <v>1</v>
      </c>
      <c r="T43" s="148" t="str">
        <f>'Shooting Sports'!C18</f>
        <v>Follow archery range rules and whistles</v>
      </c>
      <c r="U43" s="148"/>
      <c r="V43" s="148" t="str">
        <f>IF('Shooting Sports'!S18&lt;&gt;"", 'Shooting Sports'!S18, "")</f>
        <v/>
      </c>
    </row>
    <row r="44" spans="1:22" ht="13.15" customHeight="1">
      <c r="A44" s="2"/>
      <c r="B44" s="15"/>
      <c r="D44" s="343"/>
      <c r="E44" s="16">
        <f>Achievements!B51</f>
        <v>6</v>
      </c>
      <c r="F44" s="105" t="str">
        <f>Achievements!C51</f>
        <v>Find two different trees and plants</v>
      </c>
      <c r="G44" s="16" t="str">
        <f>IF(Achievements!S51&lt;&gt;"", Achievements!S51, " ")</f>
        <v xml:space="preserve"> </v>
      </c>
      <c r="I44" s="343"/>
      <c r="J44" s="16">
        <f>Electives!B52</f>
        <v>2</v>
      </c>
      <c r="K44" s="140" t="str">
        <f>Electives!C52</f>
        <v>Learn and demonstrate bike safety</v>
      </c>
      <c r="L44" s="16" t="str">
        <f>IF(Electives!S52&lt;&gt;"", Electives!S52, " ")</f>
        <v xml:space="preserve"> </v>
      </c>
      <c r="N44" s="343"/>
      <c r="O44" s="16">
        <f>Electives!B107</f>
        <v>2</v>
      </c>
      <c r="P44" s="107" t="str">
        <f>Electives!C107</f>
        <v>Share your own tall tale</v>
      </c>
      <c r="Q44" s="16" t="str">
        <f>IF(Electives!S107&lt;&gt;"", Electives!S107, " ")</f>
        <v xml:space="preserve"> </v>
      </c>
      <c r="S44" s="148">
        <f>'Shooting Sports'!B19</f>
        <v>2</v>
      </c>
      <c r="T44" s="148" t="str">
        <f>'Shooting Sports'!C19</f>
        <v>Identify recurve and compound bow</v>
      </c>
      <c r="U44" s="148"/>
      <c r="V44" s="148" t="str">
        <f>IF('Shooting Sports'!S19&lt;&gt;"", 'Shooting Sports'!S19, "")</f>
        <v/>
      </c>
    </row>
    <row r="45" spans="1:22" ht="12.75" customHeight="1">
      <c r="A45" s="2"/>
      <c r="B45" s="15"/>
      <c r="D45" s="343"/>
      <c r="E45" s="16">
        <f>Achievements!B52</f>
        <v>7</v>
      </c>
      <c r="F45" s="105" t="str">
        <f>Achievements!C52</f>
        <v>Visit nature center/zoo/etc</v>
      </c>
      <c r="G45" s="16" t="str">
        <f>IF(Achievements!S52&lt;&gt;"", Achievements!S52, " ")</f>
        <v xml:space="preserve"> </v>
      </c>
      <c r="I45" s="343"/>
      <c r="J45" s="16">
        <f>Electives!B53</f>
        <v>3</v>
      </c>
      <c r="K45" s="140" t="str">
        <f>Electives!C53</f>
        <v>Demonstrate proper hand signals</v>
      </c>
      <c r="L45" s="16" t="str">
        <f>IF(Electives!S53&lt;&gt;"", Electives!S53, " ")</f>
        <v xml:space="preserve"> </v>
      </c>
      <c r="N45" s="343"/>
      <c r="O45" s="16">
        <f>Electives!B108</f>
        <v>3</v>
      </c>
      <c r="P45" s="107" t="str">
        <f>Electives!C108</f>
        <v>Read tall tale with adult partner</v>
      </c>
      <c r="Q45" s="16" t="str">
        <f>IF(Electives!S108&lt;&gt;"", Electives!S108, " ")</f>
        <v xml:space="preserve"> </v>
      </c>
      <c r="S45" s="148">
        <f>'Shooting Sports'!B20</f>
        <v>3</v>
      </c>
      <c r="T45" s="148" t="str">
        <f>'Shooting Sports'!C20</f>
        <v>Demonstrate arm/finger guards &amp; quiver</v>
      </c>
      <c r="U45" s="148"/>
      <c r="V45" s="148" t="str">
        <f>IF('Shooting Sports'!S20&lt;&gt;"", 'Shooting Sports'!S20, "")</f>
        <v/>
      </c>
    </row>
    <row r="46" spans="1:22">
      <c r="A46" s="2"/>
      <c r="B46" s="15"/>
      <c r="I46" s="343"/>
      <c r="J46" s="16">
        <f>Electives!B54</f>
        <v>4</v>
      </c>
      <c r="K46" s="140" t="str">
        <f>Electives!C54</f>
        <v>Do a safety check on your bicycle</v>
      </c>
      <c r="L46" s="16" t="str">
        <f>IF(Electives!S54&lt;&gt;"", Electives!S54, " ")</f>
        <v xml:space="preserve"> </v>
      </c>
      <c r="N46" s="343"/>
      <c r="O46" s="16">
        <f>Electives!B109</f>
        <v>4</v>
      </c>
      <c r="P46" s="110" t="str">
        <f>Electives!C109</f>
        <v>Share a piece of art from your tall tale</v>
      </c>
      <c r="Q46" s="16" t="str">
        <f>IF(Electives!S109&lt;&gt;"", Electives!S109, " ")</f>
        <v xml:space="preserve"> </v>
      </c>
      <c r="S46" s="148">
        <f>'Shooting Sports'!B21</f>
        <v>4</v>
      </c>
      <c r="T46" s="148" t="str">
        <f>'Shooting Sports'!C21</f>
        <v>Properly shoot a bow</v>
      </c>
      <c r="U46" s="148"/>
      <c r="V46" s="148" t="str">
        <f>IF('Shooting Sports'!S21&lt;&gt;"", 'Shooting Sports'!S21, "")</f>
        <v/>
      </c>
    </row>
    <row r="47" spans="1:22">
      <c r="A47" s="2"/>
      <c r="B47" s="15"/>
      <c r="I47" s="343"/>
      <c r="J47" s="16">
        <f>Electives!B55</f>
        <v>5</v>
      </c>
      <c r="K47" s="140" t="str">
        <f>Electives!C55</f>
        <v>Go on a bicycle hike</v>
      </c>
      <c r="L47" s="16" t="str">
        <f>IF(Electives!S55&lt;&gt;"", Electives!S55, " ")</f>
        <v xml:space="preserve"> </v>
      </c>
      <c r="N47" s="343"/>
      <c r="O47" s="16">
        <f>Electives!B110</f>
        <v>5</v>
      </c>
      <c r="P47" s="107" t="str">
        <f>Electives!C110</f>
        <v>Play a game from the past</v>
      </c>
      <c r="Q47" s="16" t="str">
        <f>IF(Electives!S110&lt;&gt;"", Electives!S110, " ")</f>
        <v xml:space="preserve"> </v>
      </c>
      <c r="S47" s="148">
        <f>'Shooting Sports'!B22</f>
        <v>5</v>
      </c>
      <c r="T47" s="148" t="str">
        <f>'Shooting Sports'!C22</f>
        <v>Safely retrieve arrows</v>
      </c>
      <c r="U47" s="148"/>
      <c r="V47" s="148" t="str">
        <f>IF('Shooting Sports'!S22&lt;&gt;"", 'Shooting Sports'!S22, "")</f>
        <v/>
      </c>
    </row>
    <row r="48" spans="1:22" ht="12.75" customHeight="1">
      <c r="I48" s="343"/>
      <c r="J48" s="16">
        <f>Electives!B56</f>
        <v>6</v>
      </c>
      <c r="K48" s="140" t="str">
        <f>Electives!C56</f>
        <v>Discuss two different kinds of bicycles</v>
      </c>
      <c r="L48" s="16" t="str">
        <f>IF(Electives!S56&lt;&gt;"", Electives!S56, " ")</f>
        <v xml:space="preserve"> </v>
      </c>
      <c r="N48" s="343"/>
      <c r="O48" s="16">
        <f>Electives!B111</f>
        <v>6</v>
      </c>
      <c r="P48" s="107" t="str">
        <f>Electives!C111</f>
        <v>Sing two folk songs</v>
      </c>
      <c r="Q48" s="16" t="str">
        <f>IF(Electives!S111&lt;&gt;"", Electives!S111, " ")</f>
        <v xml:space="preserve"> </v>
      </c>
      <c r="S48" s="179"/>
      <c r="T48" s="178" t="str">
        <f>'Shooting Sports'!C24</f>
        <v>Archery: Level 2</v>
      </c>
      <c r="U48" s="179"/>
      <c r="V48" s="179" t="str">
        <f>IF('Shooting Sports'!S24&lt;&gt;"", 'Shooting Sports'!S24, "")</f>
        <v/>
      </c>
    </row>
    <row r="49" spans="2:22" ht="12.75" customHeight="1">
      <c r="B49" s="139"/>
      <c r="I49" s="343"/>
      <c r="J49" s="16">
        <f>Electives!B57</f>
        <v>7</v>
      </c>
      <c r="K49" s="140" t="str">
        <f>Electives!C57</f>
        <v>Share about a famous cyclist</v>
      </c>
      <c r="L49" s="16" t="str">
        <f>IF(Electives!S57&lt;&gt;"", Electives!S57, " ")</f>
        <v xml:space="preserve"> </v>
      </c>
      <c r="N49" s="343"/>
      <c r="O49" s="16">
        <f>Electives!B112</f>
        <v>7</v>
      </c>
      <c r="P49" s="107" t="str">
        <f>Electives!C112</f>
        <v>Visit a historical museum or landmark</v>
      </c>
      <c r="Q49" s="16" t="str">
        <f>IF(Electives!S112&lt;&gt;"", Electives!S112, " ")</f>
        <v xml:space="preserve"> </v>
      </c>
      <c r="S49" s="148">
        <f>'Shooting Sports'!B25</f>
        <v>1</v>
      </c>
      <c r="T49" s="148" t="str">
        <f>'Shooting Sports'!C25</f>
        <v>Earn the Level 1 Emblem for Archery</v>
      </c>
      <c r="U49" s="148"/>
      <c r="V49" s="148" t="str">
        <f>IF('Shooting Sports'!S25&lt;&gt;"", 'Shooting Sports'!S25, "")</f>
        <v/>
      </c>
    </row>
    <row r="50" spans="2:22">
      <c r="B50" s="139"/>
      <c r="D50" s="139"/>
      <c r="E50" s="139"/>
      <c r="G50" s="139"/>
      <c r="I50" s="343"/>
      <c r="J50" s="16">
        <f>Electives!B58</f>
        <v>8</v>
      </c>
      <c r="K50" s="146" t="str">
        <f>Electives!C58</f>
        <v>Visit a police dept to learn about bike laws</v>
      </c>
      <c r="L50" s="16" t="str">
        <f>IF(Electives!S58&lt;&gt;"", Electives!S58, " ")</f>
        <v xml:space="preserve"> </v>
      </c>
      <c r="N50" s="344" t="str">
        <f>Electives!B114</f>
        <v>Tiger Theater</v>
      </c>
      <c r="O50" s="344"/>
      <c r="P50" s="344"/>
      <c r="Q50" s="344"/>
      <c r="S50" s="148" t="str">
        <f>'Shooting Sports'!B26</f>
        <v>S1</v>
      </c>
      <c r="T50" s="148" t="str">
        <f>'Shooting Sports'!C26</f>
        <v>Identify 3 arrow and 3 bow parts</v>
      </c>
      <c r="U50" s="148"/>
      <c r="V50" s="148" t="str">
        <f>IF('Shooting Sports'!S26&lt;&gt;"", 'Shooting Sports'!S26, "")</f>
        <v/>
      </c>
    </row>
    <row r="51" spans="2:22">
      <c r="B51" s="139"/>
      <c r="D51" s="139"/>
      <c r="E51" s="139"/>
      <c r="G51" s="139"/>
      <c r="I51" s="343"/>
      <c r="J51" s="16">
        <f>Electives!B59</f>
        <v>9</v>
      </c>
      <c r="K51" s="140" t="str">
        <f>Electives!C59</f>
        <v>Identify two jobs that use bicycles</v>
      </c>
      <c r="L51" s="16" t="str">
        <f>IF(Electives!S59&lt;&gt;"", Electives!S59, " ")</f>
        <v xml:space="preserve"> </v>
      </c>
      <c r="N51" s="343" t="str">
        <f>Electives!E114</f>
        <v>(do four)</v>
      </c>
      <c r="O51" s="16">
        <f>Electives!B115</f>
        <v>1</v>
      </c>
      <c r="P51" s="107" t="str">
        <f>Electives!C115</f>
        <v>Discuss types of theater</v>
      </c>
      <c r="Q51" s="16" t="str">
        <f>IF(Electives!S115&lt;&gt;"", Electives!S115, " ")</f>
        <v xml:space="preserve"> </v>
      </c>
      <c r="S51" s="148" t="str">
        <f>'Shooting Sports'!B27</f>
        <v>S2</v>
      </c>
      <c r="T51" s="148" t="str">
        <f>'Shooting Sports'!C27</f>
        <v>Loose 3 arrows in 2 volleys</v>
      </c>
      <c r="U51" s="148"/>
      <c r="V51" s="148" t="str">
        <f>IF('Shooting Sports'!S27&lt;&gt;"", 'Shooting Sports'!S27, "")</f>
        <v/>
      </c>
    </row>
    <row r="52" spans="2:22">
      <c r="B52" s="139"/>
      <c r="D52" s="139"/>
      <c r="E52" s="139"/>
      <c r="G52" s="139"/>
      <c r="N52" s="343"/>
      <c r="O52" s="16">
        <f>Electives!B116</f>
        <v>2</v>
      </c>
      <c r="P52" s="107" t="str">
        <f>Electives!C116</f>
        <v>Play a game of one-word charades</v>
      </c>
      <c r="Q52" s="16" t="str">
        <f>IF(Electives!S116&lt;&gt;"", Electives!S116, " ")</f>
        <v xml:space="preserve"> </v>
      </c>
      <c r="S52" s="148" t="str">
        <f>'Shooting Sports'!B28</f>
        <v>S3</v>
      </c>
      <c r="T52" s="148" t="str">
        <f>'Shooting Sports'!C28</f>
        <v>Demonstrate/Explain range commands</v>
      </c>
      <c r="U52" s="148"/>
      <c r="V52" s="148" t="str">
        <f>IF('Shooting Sports'!S28&lt;&gt;"", 'Shooting Sports'!S28, "")</f>
        <v/>
      </c>
    </row>
    <row r="53" spans="2:22" ht="12.75" customHeight="1">
      <c r="B53" s="139"/>
      <c r="D53" s="139"/>
      <c r="E53" s="139"/>
      <c r="G53" s="139"/>
      <c r="N53" s="343"/>
      <c r="O53" s="16">
        <f>Electives!B117</f>
        <v>3</v>
      </c>
      <c r="P53" s="107" t="str">
        <f>Electives!C117</f>
        <v>Make a puppet</v>
      </c>
      <c r="Q53" s="16" t="str">
        <f>IF(Electives!S117&lt;&gt;"", Electives!S117, " ")</f>
        <v xml:space="preserve"> </v>
      </c>
      <c r="S53" s="179"/>
      <c r="T53" s="178" t="str">
        <f>'Shooting Sports'!C30</f>
        <v>Slingshot: Level 1</v>
      </c>
      <c r="U53" s="179"/>
      <c r="V53" s="179" t="str">
        <f>IF('Shooting Sports'!S30&lt;&gt;"", 'Shooting Sports'!S30, "")</f>
        <v/>
      </c>
    </row>
    <row r="54" spans="2:22" ht="13.15" customHeight="1">
      <c r="B54" s="139"/>
      <c r="D54" s="139"/>
      <c r="E54" s="139"/>
      <c r="G54" s="139"/>
      <c r="N54" s="343"/>
      <c r="O54" s="16">
        <f>Electives!B118</f>
        <v>4</v>
      </c>
      <c r="P54" s="107" t="str">
        <f>Electives!C118</f>
        <v>Perform a simple reader's theater</v>
      </c>
      <c r="Q54" s="16" t="str">
        <f>IF(Electives!S118&lt;&gt;"", Electives!S118, " ")</f>
        <v xml:space="preserve"> </v>
      </c>
      <c r="S54" s="148">
        <f>'Shooting Sports'!B31</f>
        <v>1</v>
      </c>
      <c r="T54" s="148" t="str">
        <f>'Shooting Sports'!C31</f>
        <v>Demonstrate good shooting techniques</v>
      </c>
      <c r="U54" s="148"/>
      <c r="V54" s="148" t="str">
        <f>IF('Shooting Sports'!S31&lt;&gt;"", 'Shooting Sports'!S31, "")</f>
        <v/>
      </c>
    </row>
    <row r="55" spans="2:22">
      <c r="B55" s="139"/>
      <c r="D55" s="139"/>
      <c r="E55" s="139"/>
      <c r="G55" s="139"/>
      <c r="N55" s="343"/>
      <c r="O55" s="16">
        <f>Electives!B119</f>
        <v>5</v>
      </c>
      <c r="P55" s="107" t="str">
        <f>Electives!C119</f>
        <v>Watch a play or attend a story time</v>
      </c>
      <c r="Q55" s="16" t="str">
        <f>IF(Electives!S119&lt;&gt;"", Electives!S119, " ")</f>
        <v xml:space="preserve"> </v>
      </c>
      <c r="S55" s="148">
        <f>'Shooting Sports'!B32</f>
        <v>2</v>
      </c>
      <c r="T55" s="148" t="str">
        <f>'Shooting Sports'!C32</f>
        <v>Explain parts of slingshot</v>
      </c>
      <c r="U55" s="148"/>
      <c r="V55" s="148" t="str">
        <f>IF('Shooting Sports'!S32&lt;&gt;"", 'Shooting Sports'!S32, "")</f>
        <v/>
      </c>
    </row>
    <row r="56" spans="2:22">
      <c r="B56" s="139"/>
      <c r="D56" s="139"/>
      <c r="E56" s="139"/>
      <c r="G56" s="139"/>
      <c r="S56" s="148">
        <f>'Shooting Sports'!B33</f>
        <v>3</v>
      </c>
      <c r="T56" s="148" t="str">
        <f>'Shooting Sports'!C33</f>
        <v>Explain types of ammo</v>
      </c>
      <c r="U56" s="148"/>
      <c r="V56" s="148" t="str">
        <f>IF('Shooting Sports'!S33&lt;&gt;"", 'Shooting Sports'!S33, "")</f>
        <v/>
      </c>
    </row>
    <row r="57" spans="2:22" ht="12.75" customHeight="1">
      <c r="B57" s="139"/>
      <c r="D57" s="139"/>
      <c r="E57" s="139"/>
      <c r="G57" s="139"/>
      <c r="S57" s="148">
        <f>'Shooting Sports'!B34</f>
        <v>4</v>
      </c>
      <c r="T57" s="148" t="str">
        <f>'Shooting Sports'!C34</f>
        <v>Explain types of targets</v>
      </c>
      <c r="U57" s="148"/>
      <c r="V57" s="148" t="str">
        <f>IF('Shooting Sports'!S34&lt;&gt;"", 'Shooting Sports'!S34, "")</f>
        <v/>
      </c>
    </row>
    <row r="58" spans="2:22" ht="12.75" customHeight="1">
      <c r="B58" s="139"/>
      <c r="D58" s="139"/>
      <c r="E58" s="139"/>
      <c r="G58" s="139"/>
      <c r="S58" s="179"/>
      <c r="T58" s="178" t="str">
        <f>'Shooting Sports'!C36</f>
        <v>Slingshot: Level 2</v>
      </c>
      <c r="U58" s="179"/>
      <c r="V58" s="179" t="str">
        <f>IF('Shooting Sports'!S36&lt;&gt;"", 'Shooting Sports'!S36, "")</f>
        <v/>
      </c>
    </row>
    <row r="59" spans="2:22">
      <c r="D59" s="139"/>
      <c r="E59" s="139"/>
      <c r="G59" s="139"/>
      <c r="S59" s="148">
        <f>'Shooting Sports'!B37</f>
        <v>1</v>
      </c>
      <c r="T59" s="148" t="str">
        <f>'Shooting Sports'!C37</f>
        <v>Earn the Level 1 Emblem for Slingshot</v>
      </c>
      <c r="U59" s="148"/>
      <c r="V59" s="148" t="str">
        <f>IF('Shooting Sports'!S37&lt;&gt;"", 'Shooting Sports'!S37, "")</f>
        <v/>
      </c>
    </row>
    <row r="60" spans="2:22">
      <c r="S60" s="148" t="str">
        <f>'Shooting Sports'!B38</f>
        <v>S1</v>
      </c>
      <c r="T60" s="148" t="str">
        <f>'Shooting Sports'!C38</f>
        <v>Fire 3 shots in 2 volleys at a target</v>
      </c>
      <c r="U60" s="148"/>
      <c r="V60" s="148" t="str">
        <f>IF('Shooting Sports'!S38&lt;&gt;"", 'Shooting Sports'!S38, "")</f>
        <v/>
      </c>
    </row>
    <row r="61" spans="2:22">
      <c r="S61" s="148" t="str">
        <f>'Shooting Sports'!B39</f>
        <v>S2</v>
      </c>
      <c r="T61" s="148" t="str">
        <f>'Shooting Sports'!C39</f>
        <v>Demonstrate/Explain range commands</v>
      </c>
      <c r="U61" s="148"/>
      <c r="V61" s="148" t="str">
        <f>IF('Shooting Sports'!S39&lt;&gt;"", 'Shooting Sports'!S39, "")</f>
        <v/>
      </c>
    </row>
    <row r="62" spans="2:22">
      <c r="S62" s="148" t="str">
        <f>'Shooting Sports'!B40</f>
        <v>S3</v>
      </c>
      <c r="T62" s="148" t="str">
        <f>'Shooting Sports'!C40</f>
        <v>Shoot with your off hand</v>
      </c>
      <c r="U62" s="148"/>
      <c r="V62" s="148" t="str">
        <f>IF('Shooting Sports'!S40&lt;&gt;"", 'Shooting Sports'!S40, "")</f>
        <v/>
      </c>
    </row>
    <row r="63" spans="2:22" ht="12.75" customHeight="1">
      <c r="B63" s="139"/>
    </row>
    <row r="64" spans="2:22" ht="12.75" customHeight="1">
      <c r="B64" s="139"/>
      <c r="D64" s="139"/>
      <c r="E64" s="139"/>
      <c r="G64" s="139"/>
    </row>
    <row r="65" spans="2:17">
      <c r="D65" s="139"/>
      <c r="E65" s="139"/>
      <c r="G65" s="139"/>
    </row>
    <row r="69" spans="2:17">
      <c r="J69" s="139"/>
      <c r="L69" s="139"/>
      <c r="O69" s="139"/>
      <c r="Q69" s="139"/>
    </row>
    <row r="70" spans="2:17" ht="12.75" customHeight="1">
      <c r="B70" s="139"/>
      <c r="J70" s="139"/>
      <c r="L70" s="139"/>
      <c r="O70" s="139"/>
      <c r="Q70" s="139"/>
    </row>
    <row r="71" spans="2:17" ht="12.75" customHeight="1">
      <c r="B71" s="139"/>
      <c r="D71" s="139"/>
      <c r="E71" s="139"/>
      <c r="G71" s="139"/>
      <c r="J71" s="139"/>
      <c r="L71" s="139"/>
      <c r="O71" s="139"/>
      <c r="Q71" s="139"/>
    </row>
    <row r="72" spans="2:17" ht="12.75" customHeight="1">
      <c r="B72" s="139"/>
      <c r="D72" s="139"/>
      <c r="E72" s="139"/>
      <c r="G72" s="139"/>
    </row>
    <row r="73" spans="2:17">
      <c r="D73" s="139"/>
      <c r="E73" s="139"/>
      <c r="G73" s="139"/>
    </row>
    <row r="76" spans="2:17">
      <c r="J76" s="139"/>
      <c r="L76" s="139"/>
      <c r="O76" s="139"/>
      <c r="Q76" s="139"/>
    </row>
    <row r="77" spans="2:17" ht="13.15" customHeight="1">
      <c r="B77" s="139"/>
    </row>
    <row r="78" spans="2:17">
      <c r="D78" s="139"/>
      <c r="E78" s="139"/>
      <c r="G78" s="139"/>
    </row>
    <row r="80" spans="2:17">
      <c r="J80" s="139"/>
      <c r="L80" s="139"/>
      <c r="O80" s="139"/>
      <c r="Q80" s="139"/>
    </row>
    <row r="81" spans="2:17" ht="12.75" customHeight="1">
      <c r="B81" s="139"/>
      <c r="J81" s="139"/>
      <c r="L81" s="139"/>
      <c r="O81" s="139"/>
      <c r="Q81" s="139"/>
    </row>
    <row r="82" spans="2:17" ht="12.75" customHeight="1">
      <c r="B82" s="139"/>
      <c r="D82" s="139"/>
      <c r="E82" s="139"/>
    </row>
    <row r="83" spans="2:17">
      <c r="D83" s="139"/>
      <c r="E83" s="139"/>
    </row>
    <row r="84" spans="2:17">
      <c r="J84" s="139"/>
      <c r="L84" s="139"/>
      <c r="O84" s="139"/>
      <c r="Q84" s="139"/>
    </row>
    <row r="85" spans="2:17">
      <c r="B85" s="139"/>
      <c r="J85" s="139"/>
      <c r="L85" s="139"/>
      <c r="O85" s="139"/>
      <c r="Q85" s="139"/>
    </row>
    <row r="86" spans="2:17">
      <c r="B86" s="139"/>
      <c r="D86" s="139"/>
      <c r="E86" s="139"/>
      <c r="G86" s="141" t="str">
        <f>IF(Achievements!S91&lt;&gt;"", Achievements!S91, " ")</f>
        <v xml:space="preserve"> </v>
      </c>
      <c r="J86" s="139"/>
      <c r="L86" s="139"/>
      <c r="O86" s="139"/>
      <c r="Q86" s="139"/>
    </row>
    <row r="87" spans="2:17" ht="13.15" customHeight="1">
      <c r="B87" s="139"/>
      <c r="D87" s="139"/>
      <c r="E87" s="139"/>
      <c r="G87" s="141" t="str">
        <f>IF(Achievements!S92&lt;&gt;"", Achievements!S92, " ")</f>
        <v xml:space="preserve"> </v>
      </c>
      <c r="J87" s="139"/>
      <c r="L87" s="139"/>
      <c r="O87" s="139"/>
      <c r="Q87" s="139"/>
    </row>
    <row r="88" spans="2:17" ht="12.75" customHeight="1">
      <c r="B88" s="139"/>
      <c r="D88" s="139"/>
      <c r="E88" s="139"/>
      <c r="J88" s="139"/>
      <c r="L88" s="139"/>
      <c r="O88" s="139"/>
      <c r="Q88" s="139"/>
    </row>
    <row r="89" spans="2:17" ht="12.75" customHeight="1">
      <c r="B89" s="139"/>
      <c r="D89" s="139"/>
      <c r="E89" s="139"/>
    </row>
    <row r="90" spans="2:17">
      <c r="D90" s="139"/>
      <c r="E90" s="139"/>
    </row>
    <row r="93" spans="2:17">
      <c r="J93" s="139"/>
      <c r="L93" s="139"/>
      <c r="O93" s="139"/>
      <c r="Q93" s="139"/>
    </row>
    <row r="94" spans="2:17" ht="13.15" customHeight="1">
      <c r="B94" s="139"/>
    </row>
    <row r="95" spans="2:17">
      <c r="D95" s="139"/>
      <c r="E95" s="139"/>
    </row>
    <row r="101" spans="2:17">
      <c r="J101" s="139"/>
      <c r="L101" s="139"/>
      <c r="O101" s="139"/>
      <c r="Q101" s="139"/>
    </row>
    <row r="102" spans="2:17" ht="13.15" customHeight="1">
      <c r="B102" s="139"/>
    </row>
    <row r="103" spans="2:17">
      <c r="D103" s="139"/>
      <c r="E103" s="139"/>
      <c r="G103" s="139"/>
    </row>
    <row r="106" spans="2:17">
      <c r="J106" s="139"/>
      <c r="K106" s="106"/>
      <c r="L106" s="139"/>
      <c r="O106" s="139"/>
      <c r="Q106" s="139"/>
    </row>
    <row r="107" spans="2:17">
      <c r="B107" s="139"/>
      <c r="J107" s="139"/>
      <c r="K107" s="106"/>
      <c r="L107" s="139"/>
      <c r="O107" s="139"/>
      <c r="Q107" s="139"/>
    </row>
    <row r="108" spans="2:17">
      <c r="B108" s="139"/>
      <c r="D108" s="139"/>
      <c r="E108" s="139"/>
      <c r="G108" s="139"/>
      <c r="J108" s="139"/>
      <c r="K108" s="106"/>
      <c r="L108" s="139"/>
      <c r="O108" s="139"/>
      <c r="Q108" s="139"/>
    </row>
    <row r="109" spans="2:17">
      <c r="B109" s="139"/>
      <c r="D109" s="139"/>
      <c r="E109" s="139"/>
      <c r="G109" s="139"/>
      <c r="J109" s="139"/>
      <c r="K109" s="106"/>
      <c r="L109" s="139"/>
      <c r="O109" s="139"/>
      <c r="Q109" s="139"/>
    </row>
    <row r="110" spans="2:17">
      <c r="B110" s="139"/>
      <c r="D110" s="139"/>
      <c r="E110" s="139"/>
      <c r="G110" s="139"/>
      <c r="J110" s="139"/>
      <c r="K110" s="106"/>
      <c r="L110" s="139"/>
      <c r="O110" s="139"/>
      <c r="Q110" s="139"/>
    </row>
    <row r="111" spans="2:17">
      <c r="B111" s="139"/>
      <c r="D111" s="139"/>
      <c r="E111" s="139"/>
      <c r="G111" s="139"/>
      <c r="J111" s="139"/>
      <c r="K111" s="106"/>
      <c r="L111" s="139"/>
      <c r="O111" s="139"/>
      <c r="Q111" s="139"/>
    </row>
    <row r="112" spans="2:17">
      <c r="B112" s="139"/>
      <c r="D112" s="139"/>
      <c r="E112" s="139"/>
      <c r="G112" s="139"/>
      <c r="J112" s="139"/>
      <c r="K112" s="106"/>
      <c r="L112" s="139"/>
      <c r="O112" s="139"/>
      <c r="Q112" s="139"/>
    </row>
    <row r="113" spans="2:17">
      <c r="B113" s="139"/>
      <c r="D113" s="139"/>
      <c r="E113" s="139"/>
      <c r="G113" s="139"/>
      <c r="J113" s="139"/>
      <c r="K113" s="106"/>
      <c r="L113" s="139"/>
      <c r="O113" s="139"/>
      <c r="Q113" s="139"/>
    </row>
    <row r="114" spans="2:17">
      <c r="B114" s="139"/>
      <c r="D114" s="139"/>
      <c r="E114" s="139"/>
      <c r="G114" s="139"/>
      <c r="J114" s="139"/>
      <c r="K114" s="106"/>
      <c r="L114" s="139"/>
      <c r="O114" s="139"/>
      <c r="Q114" s="139"/>
    </row>
    <row r="115" spans="2:17">
      <c r="B115" s="139"/>
      <c r="D115" s="139"/>
      <c r="E115" s="139"/>
      <c r="G115" s="139"/>
      <c r="J115" s="139"/>
      <c r="K115" s="106"/>
      <c r="L115" s="139"/>
      <c r="O115" s="139"/>
      <c r="Q115" s="139"/>
    </row>
    <row r="116" spans="2:17">
      <c r="B116" s="139"/>
      <c r="D116" s="139"/>
      <c r="E116" s="139"/>
      <c r="G116" s="139"/>
      <c r="J116" s="139"/>
      <c r="K116" s="106"/>
      <c r="L116" s="139"/>
      <c r="O116" s="139"/>
      <c r="Q116" s="139"/>
    </row>
    <row r="117" spans="2:17">
      <c r="B117" s="139"/>
      <c r="D117" s="139"/>
      <c r="E117" s="139"/>
      <c r="G117" s="139"/>
      <c r="J117" s="139"/>
      <c r="K117" s="106"/>
      <c r="L117" s="139"/>
      <c r="O117" s="139"/>
      <c r="Q117" s="139"/>
    </row>
    <row r="118" spans="2:17">
      <c r="B118" s="139"/>
      <c r="D118" s="139"/>
      <c r="E118" s="139"/>
      <c r="G118" s="139"/>
      <c r="J118" s="139"/>
      <c r="K118" s="106"/>
      <c r="L118" s="139"/>
      <c r="O118" s="139"/>
      <c r="Q118" s="139"/>
    </row>
    <row r="119" spans="2:17">
      <c r="B119" s="139"/>
      <c r="D119" s="139"/>
      <c r="E119" s="139"/>
      <c r="G119" s="139"/>
      <c r="J119" s="139"/>
      <c r="K119" s="106"/>
      <c r="L119" s="139"/>
      <c r="O119" s="139"/>
      <c r="Q119" s="139"/>
    </row>
    <row r="120" spans="2:17">
      <c r="B120" s="139"/>
      <c r="D120" s="139"/>
      <c r="E120" s="139"/>
      <c r="G120" s="139"/>
      <c r="J120" s="139"/>
      <c r="K120" s="106"/>
      <c r="L120" s="139"/>
      <c r="O120" s="139"/>
      <c r="Q120" s="139"/>
    </row>
    <row r="121" spans="2:17">
      <c r="B121" s="139"/>
      <c r="D121" s="139"/>
      <c r="E121" s="139"/>
      <c r="G121" s="139"/>
      <c r="J121" s="139"/>
      <c r="K121" s="106"/>
      <c r="L121" s="139"/>
      <c r="O121" s="139"/>
      <c r="Q121" s="139"/>
    </row>
    <row r="122" spans="2:17">
      <c r="B122" s="139"/>
      <c r="D122" s="139"/>
      <c r="E122" s="139"/>
      <c r="G122" s="139"/>
      <c r="J122" s="139"/>
      <c r="K122" s="106"/>
      <c r="L122" s="139"/>
      <c r="O122" s="139"/>
      <c r="Q122" s="139"/>
    </row>
    <row r="123" spans="2:17">
      <c r="B123" s="139"/>
      <c r="D123" s="139"/>
      <c r="E123" s="139"/>
      <c r="G123" s="139"/>
      <c r="J123" s="139"/>
      <c r="K123" s="106"/>
      <c r="L123" s="139"/>
      <c r="O123" s="139"/>
      <c r="Q123" s="139"/>
    </row>
    <row r="124" spans="2:17">
      <c r="B124" s="139"/>
      <c r="D124" s="139"/>
      <c r="E124" s="139"/>
      <c r="G124" s="139"/>
      <c r="J124" s="139"/>
      <c r="K124" s="106"/>
      <c r="L124" s="139"/>
      <c r="O124" s="139"/>
      <c r="Q124" s="139"/>
    </row>
    <row r="125" spans="2:17">
      <c r="B125" s="139"/>
      <c r="D125" s="139"/>
      <c r="E125" s="139"/>
      <c r="G125" s="139"/>
      <c r="J125" s="139"/>
      <c r="K125" s="106"/>
      <c r="L125" s="139"/>
      <c r="O125" s="139"/>
      <c r="Q125" s="139"/>
    </row>
    <row r="126" spans="2:17">
      <c r="B126" s="139"/>
      <c r="D126" s="139"/>
      <c r="E126" s="139"/>
      <c r="G126" s="139"/>
      <c r="J126" s="139"/>
      <c r="K126" s="106"/>
      <c r="L126" s="139"/>
      <c r="O126" s="139"/>
      <c r="Q126" s="139"/>
    </row>
    <row r="127" spans="2:17">
      <c r="B127" s="139"/>
      <c r="D127" s="139"/>
      <c r="E127" s="139"/>
      <c r="G127" s="139"/>
      <c r="J127" s="139"/>
      <c r="K127" s="106"/>
      <c r="L127" s="139"/>
      <c r="O127" s="139"/>
      <c r="Q127" s="139"/>
    </row>
    <row r="128" spans="2:17">
      <c r="B128" s="139"/>
      <c r="D128" s="139"/>
      <c r="E128" s="139"/>
      <c r="G128" s="139"/>
      <c r="J128" s="139"/>
      <c r="K128" s="106"/>
      <c r="L128" s="139"/>
      <c r="O128" s="139"/>
      <c r="Q128" s="139"/>
    </row>
    <row r="129" spans="2:17">
      <c r="B129" s="139"/>
      <c r="D129" s="139"/>
      <c r="E129" s="139"/>
      <c r="G129" s="139"/>
      <c r="J129" s="139"/>
      <c r="K129" s="106"/>
      <c r="L129" s="139"/>
      <c r="O129" s="139"/>
      <c r="Q129" s="139"/>
    </row>
    <row r="130" spans="2:17">
      <c r="B130" s="139"/>
      <c r="D130" s="139"/>
      <c r="E130" s="139"/>
      <c r="G130" s="139"/>
      <c r="J130" s="139"/>
      <c r="K130" s="106"/>
      <c r="L130" s="139"/>
      <c r="O130" s="139"/>
      <c r="Q130" s="139"/>
    </row>
    <row r="131" spans="2:17">
      <c r="B131" s="139"/>
      <c r="D131" s="139"/>
      <c r="E131" s="139"/>
      <c r="G131" s="139"/>
      <c r="J131" s="139"/>
      <c r="K131" s="106"/>
      <c r="L131" s="139"/>
      <c r="O131" s="139"/>
      <c r="Q131" s="139"/>
    </row>
    <row r="132" spans="2:17">
      <c r="B132" s="139"/>
      <c r="D132" s="139"/>
      <c r="E132" s="139"/>
      <c r="G132" s="139"/>
      <c r="J132" s="139"/>
      <c r="K132" s="106"/>
      <c r="L132" s="139"/>
      <c r="O132" s="139"/>
      <c r="Q132" s="139"/>
    </row>
    <row r="133" spans="2:17">
      <c r="B133" s="139"/>
      <c r="D133" s="139"/>
      <c r="E133" s="139"/>
      <c r="G133" s="139"/>
      <c r="J133" s="139"/>
      <c r="K133" s="106"/>
      <c r="L133" s="139"/>
      <c r="O133" s="139"/>
      <c r="Q133" s="139"/>
    </row>
    <row r="134" spans="2:17">
      <c r="B134" s="139"/>
      <c r="D134" s="139"/>
      <c r="E134" s="139"/>
      <c r="G134" s="139"/>
      <c r="J134" s="139"/>
      <c r="K134" s="106"/>
      <c r="L134" s="139"/>
      <c r="O134" s="139"/>
      <c r="Q134" s="139"/>
    </row>
    <row r="135" spans="2:17">
      <c r="B135" s="139"/>
      <c r="D135" s="139"/>
      <c r="E135" s="139"/>
      <c r="G135" s="139"/>
      <c r="J135" s="139"/>
      <c r="K135" s="106"/>
      <c r="L135" s="139"/>
      <c r="O135" s="139"/>
      <c r="Q135" s="139"/>
    </row>
    <row r="136" spans="2:17">
      <c r="B136" s="139"/>
      <c r="D136" s="139"/>
      <c r="E136" s="139"/>
      <c r="G136" s="139"/>
      <c r="J136" s="139"/>
      <c r="K136" s="106"/>
      <c r="L136" s="139"/>
      <c r="O136" s="139"/>
      <c r="Q136" s="139"/>
    </row>
    <row r="137" spans="2:17">
      <c r="B137" s="139"/>
      <c r="D137" s="139"/>
      <c r="E137" s="139"/>
      <c r="G137" s="139"/>
      <c r="J137" s="139"/>
      <c r="K137" s="106"/>
      <c r="L137" s="139"/>
      <c r="O137" s="139"/>
      <c r="Q137" s="139"/>
    </row>
    <row r="138" spans="2:17">
      <c r="B138" s="139"/>
      <c r="D138" s="139"/>
      <c r="E138" s="139"/>
      <c r="G138" s="139"/>
      <c r="J138" s="139"/>
      <c r="K138" s="106"/>
      <c r="L138" s="139"/>
      <c r="O138" s="139"/>
      <c r="Q138" s="139"/>
    </row>
    <row r="139" spans="2:17">
      <c r="B139" s="139"/>
      <c r="D139" s="139"/>
      <c r="E139" s="139"/>
      <c r="G139" s="139"/>
      <c r="J139" s="139"/>
      <c r="K139" s="106"/>
      <c r="L139" s="139"/>
      <c r="O139" s="139"/>
      <c r="Q139" s="139"/>
    </row>
    <row r="140" spans="2:17">
      <c r="B140" s="139"/>
      <c r="D140" s="139"/>
      <c r="E140" s="139"/>
      <c r="G140" s="139"/>
      <c r="J140" s="139"/>
      <c r="K140" s="106"/>
      <c r="L140" s="139"/>
      <c r="O140" s="139"/>
      <c r="Q140" s="139"/>
    </row>
    <row r="141" spans="2:17">
      <c r="B141" s="139"/>
      <c r="D141" s="139"/>
      <c r="E141" s="139"/>
      <c r="G141" s="139"/>
      <c r="J141" s="139"/>
      <c r="K141" s="106"/>
      <c r="L141" s="139"/>
      <c r="O141" s="139"/>
      <c r="Q141" s="139"/>
    </row>
    <row r="142" spans="2:17">
      <c r="B142" s="139"/>
      <c r="D142" s="139"/>
      <c r="E142" s="139"/>
      <c r="G142" s="139"/>
      <c r="J142" s="139"/>
      <c r="K142" s="106"/>
      <c r="L142" s="139"/>
      <c r="O142" s="139"/>
      <c r="Q142" s="139"/>
    </row>
    <row r="143" spans="2:17">
      <c r="B143" s="139"/>
      <c r="D143" s="139"/>
      <c r="E143" s="139"/>
      <c r="G143" s="139"/>
      <c r="J143" s="139"/>
      <c r="K143" s="106"/>
      <c r="L143" s="139"/>
      <c r="O143" s="139"/>
      <c r="Q143" s="139"/>
    </row>
    <row r="144" spans="2:17">
      <c r="B144" s="139"/>
      <c r="D144" s="139"/>
      <c r="E144" s="139"/>
      <c r="G144" s="139"/>
      <c r="J144" s="139"/>
      <c r="K144" s="106"/>
      <c r="L144" s="139"/>
      <c r="O144" s="139"/>
      <c r="Q144" s="139"/>
    </row>
    <row r="145" spans="2:17">
      <c r="B145" s="139"/>
      <c r="D145" s="139"/>
      <c r="E145" s="139"/>
      <c r="G145" s="139"/>
      <c r="J145" s="139"/>
      <c r="K145" s="106"/>
      <c r="L145" s="139"/>
      <c r="O145" s="139"/>
      <c r="Q145" s="139"/>
    </row>
    <row r="146" spans="2:17">
      <c r="B146" s="139"/>
      <c r="D146" s="139"/>
      <c r="E146" s="139"/>
      <c r="G146" s="139"/>
      <c r="J146" s="139"/>
      <c r="K146" s="106"/>
      <c r="L146" s="139"/>
      <c r="O146" s="139"/>
      <c r="Q146" s="139"/>
    </row>
    <row r="147" spans="2:17">
      <c r="B147" s="139"/>
      <c r="D147" s="139"/>
      <c r="E147" s="139"/>
      <c r="G147" s="139"/>
      <c r="J147" s="139"/>
      <c r="K147" s="106"/>
      <c r="L147" s="139"/>
      <c r="O147" s="139"/>
      <c r="Q147" s="139"/>
    </row>
    <row r="148" spans="2:17">
      <c r="B148" s="139"/>
      <c r="D148" s="139"/>
      <c r="E148" s="139"/>
      <c r="G148" s="139"/>
      <c r="J148" s="139"/>
      <c r="K148" s="106"/>
      <c r="L148" s="139"/>
      <c r="O148" s="139"/>
      <c r="Q148" s="139"/>
    </row>
    <row r="149" spans="2:17">
      <c r="B149" s="139"/>
      <c r="D149" s="139"/>
      <c r="E149" s="139"/>
      <c r="G149" s="139"/>
      <c r="J149" s="139"/>
      <c r="K149" s="106"/>
      <c r="L149" s="139"/>
      <c r="O149" s="139"/>
      <c r="Q149" s="139"/>
    </row>
    <row r="150" spans="2:17">
      <c r="B150" s="139"/>
      <c r="D150" s="139"/>
      <c r="E150" s="139"/>
      <c r="G150" s="139"/>
      <c r="J150" s="139"/>
      <c r="K150" s="106"/>
      <c r="L150" s="139"/>
      <c r="O150" s="139"/>
      <c r="Q150" s="139"/>
    </row>
    <row r="151" spans="2:17">
      <c r="B151" s="139"/>
      <c r="D151" s="139"/>
      <c r="E151" s="139"/>
      <c r="G151" s="139"/>
      <c r="J151" s="139"/>
      <c r="K151" s="106"/>
      <c r="L151" s="139"/>
      <c r="O151" s="139"/>
      <c r="Q151" s="139"/>
    </row>
    <row r="152" spans="2:17">
      <c r="B152" s="139"/>
      <c r="D152" s="139"/>
      <c r="E152" s="139"/>
      <c r="G152" s="139"/>
      <c r="J152" s="139"/>
      <c r="K152" s="106"/>
      <c r="L152" s="139"/>
      <c r="O152" s="139"/>
      <c r="Q152" s="139"/>
    </row>
    <row r="153" spans="2:17">
      <c r="B153" s="139"/>
      <c r="D153" s="139"/>
      <c r="E153" s="139"/>
      <c r="G153" s="139"/>
      <c r="J153" s="139"/>
      <c r="K153" s="106"/>
      <c r="L153" s="139"/>
      <c r="O153" s="139"/>
      <c r="Q153" s="139"/>
    </row>
    <row r="154" spans="2:17">
      <c r="B154" s="139"/>
      <c r="D154" s="139"/>
      <c r="E154" s="139"/>
      <c r="G154" s="139"/>
      <c r="J154" s="139"/>
      <c r="K154" s="106"/>
      <c r="L154" s="139"/>
      <c r="O154" s="139"/>
      <c r="Q154" s="139"/>
    </row>
    <row r="155" spans="2:17">
      <c r="B155" s="139"/>
      <c r="D155" s="139"/>
      <c r="E155" s="139"/>
      <c r="G155" s="139"/>
      <c r="J155" s="139"/>
      <c r="K155" s="106"/>
      <c r="L155" s="139"/>
      <c r="O155" s="139"/>
      <c r="Q155" s="139"/>
    </row>
    <row r="156" spans="2:17">
      <c r="B156" s="139"/>
      <c r="D156" s="139"/>
      <c r="E156" s="139"/>
      <c r="G156" s="139"/>
      <c r="J156" s="139"/>
      <c r="K156" s="106"/>
      <c r="L156" s="139"/>
      <c r="O156" s="139"/>
      <c r="Q156" s="139"/>
    </row>
    <row r="157" spans="2:17">
      <c r="B157" s="139"/>
      <c r="D157" s="139"/>
      <c r="E157" s="139"/>
      <c r="G157" s="139"/>
      <c r="J157" s="139"/>
      <c r="K157" s="106"/>
      <c r="L157" s="139"/>
      <c r="O157" s="139"/>
      <c r="Q157" s="139"/>
    </row>
    <row r="158" spans="2:17">
      <c r="B158" s="139"/>
      <c r="D158" s="139"/>
      <c r="E158" s="139"/>
      <c r="G158" s="139"/>
      <c r="J158" s="139"/>
      <c r="K158" s="106"/>
      <c r="L158" s="139"/>
      <c r="O158" s="139"/>
      <c r="Q158" s="139"/>
    </row>
    <row r="159" spans="2:17">
      <c r="B159" s="139"/>
      <c r="D159" s="139"/>
      <c r="E159" s="139"/>
      <c r="G159" s="139"/>
      <c r="J159" s="139"/>
      <c r="K159" s="106"/>
      <c r="L159" s="139"/>
      <c r="O159" s="139"/>
      <c r="Q159" s="139"/>
    </row>
    <row r="160" spans="2:17">
      <c r="B160" s="139"/>
      <c r="D160" s="139"/>
      <c r="E160" s="139"/>
      <c r="G160" s="139"/>
      <c r="J160" s="139"/>
      <c r="K160" s="106"/>
      <c r="L160" s="139"/>
      <c r="O160" s="139"/>
      <c r="Q160" s="139"/>
    </row>
    <row r="161" spans="2:17">
      <c r="B161" s="139"/>
      <c r="D161" s="139"/>
      <c r="E161" s="139"/>
      <c r="G161" s="139"/>
      <c r="J161" s="139"/>
      <c r="K161" s="106"/>
      <c r="L161" s="139"/>
      <c r="O161" s="139"/>
      <c r="Q161" s="139"/>
    </row>
    <row r="162" spans="2:17">
      <c r="B162" s="139"/>
      <c r="D162" s="139"/>
      <c r="E162" s="139"/>
      <c r="G162" s="139"/>
      <c r="J162" s="139"/>
      <c r="K162" s="106"/>
      <c r="L162" s="139"/>
      <c r="O162" s="139"/>
      <c r="Q162" s="139"/>
    </row>
    <row r="163" spans="2:17">
      <c r="B163" s="139"/>
      <c r="D163" s="139"/>
      <c r="E163" s="139"/>
      <c r="G163" s="139"/>
      <c r="J163" s="139"/>
      <c r="K163" s="106"/>
      <c r="L163" s="139"/>
      <c r="O163" s="139"/>
      <c r="Q163" s="139"/>
    </row>
    <row r="164" spans="2:17">
      <c r="B164" s="139"/>
      <c r="D164" s="139"/>
      <c r="E164" s="139"/>
      <c r="G164" s="139"/>
      <c r="J164" s="139"/>
      <c r="K164" s="106"/>
      <c r="L164" s="139"/>
      <c r="O164" s="139"/>
      <c r="Q164" s="139"/>
    </row>
    <row r="165" spans="2:17">
      <c r="B165" s="139"/>
      <c r="D165" s="139"/>
      <c r="E165" s="139"/>
      <c r="G165" s="139"/>
      <c r="J165" s="139"/>
      <c r="K165" s="106"/>
      <c r="L165" s="139"/>
      <c r="O165" s="139"/>
      <c r="Q165" s="139"/>
    </row>
    <row r="166" spans="2:17">
      <c r="B166" s="139"/>
      <c r="D166" s="139"/>
      <c r="E166" s="139"/>
      <c r="G166" s="139"/>
      <c r="J166" s="139"/>
      <c r="K166" s="106"/>
      <c r="L166" s="139"/>
      <c r="O166" s="139"/>
      <c r="Q166" s="139"/>
    </row>
    <row r="167" spans="2:17">
      <c r="B167" s="139"/>
      <c r="D167" s="139"/>
      <c r="E167" s="139"/>
      <c r="G167" s="139"/>
      <c r="J167" s="139"/>
      <c r="K167" s="106"/>
      <c r="L167" s="139"/>
      <c r="O167" s="139"/>
      <c r="Q167" s="139"/>
    </row>
    <row r="168" spans="2:17">
      <c r="B168" s="139"/>
      <c r="D168" s="139"/>
      <c r="E168" s="139"/>
      <c r="G168" s="139"/>
      <c r="J168" s="139"/>
      <c r="K168" s="106"/>
      <c r="L168" s="139"/>
      <c r="O168" s="139"/>
      <c r="Q168" s="139"/>
    </row>
    <row r="169" spans="2:17">
      <c r="B169" s="139"/>
      <c r="D169" s="139"/>
      <c r="E169" s="139"/>
      <c r="G169" s="139"/>
      <c r="J169" s="139"/>
      <c r="K169" s="106"/>
      <c r="L169" s="139"/>
      <c r="O169" s="139"/>
      <c r="Q169" s="139"/>
    </row>
    <row r="170" spans="2:17">
      <c r="B170" s="139"/>
      <c r="D170" s="139"/>
      <c r="E170" s="139"/>
      <c r="G170" s="139"/>
      <c r="J170" s="139"/>
      <c r="K170" s="106"/>
      <c r="L170" s="139"/>
      <c r="O170" s="139"/>
      <c r="Q170" s="139"/>
    </row>
    <row r="171" spans="2:17">
      <c r="B171" s="139"/>
      <c r="D171" s="139"/>
      <c r="E171" s="139"/>
      <c r="G171" s="139"/>
      <c r="J171" s="139"/>
      <c r="K171" s="106"/>
      <c r="L171" s="139"/>
      <c r="O171" s="139"/>
      <c r="Q171" s="139"/>
    </row>
    <row r="172" spans="2:17">
      <c r="B172" s="139"/>
      <c r="D172" s="139"/>
      <c r="E172" s="139"/>
      <c r="G172" s="139"/>
      <c r="J172" s="139"/>
      <c r="K172" s="106"/>
      <c r="L172" s="139"/>
      <c r="O172" s="139"/>
      <c r="Q172" s="139"/>
    </row>
    <row r="173" spans="2:17">
      <c r="B173" s="139"/>
      <c r="D173" s="139"/>
      <c r="E173" s="139"/>
      <c r="G173" s="139"/>
      <c r="J173" s="139"/>
      <c r="K173" s="106"/>
      <c r="L173" s="139"/>
      <c r="O173" s="139"/>
      <c r="Q173" s="139"/>
    </row>
    <row r="174" spans="2:17">
      <c r="B174" s="139"/>
      <c r="D174" s="139"/>
      <c r="E174" s="139"/>
      <c r="G174" s="139"/>
      <c r="J174" s="139"/>
      <c r="K174" s="106"/>
      <c r="L174" s="139"/>
      <c r="O174" s="139"/>
      <c r="Q174" s="139"/>
    </row>
    <row r="175" spans="2:17">
      <c r="B175" s="139"/>
      <c r="D175" s="139"/>
      <c r="E175" s="139"/>
      <c r="G175" s="139"/>
      <c r="J175" s="139"/>
      <c r="K175" s="106"/>
      <c r="L175" s="139"/>
      <c r="O175" s="139"/>
      <c r="Q175" s="139"/>
    </row>
    <row r="176" spans="2:17">
      <c r="B176" s="139"/>
      <c r="D176" s="139"/>
      <c r="E176" s="139"/>
      <c r="G176" s="139"/>
      <c r="J176" s="139"/>
      <c r="K176" s="106"/>
      <c r="L176" s="139"/>
      <c r="O176" s="139"/>
      <c r="Q176" s="139"/>
    </row>
    <row r="177" spans="2:17">
      <c r="B177" s="139"/>
      <c r="D177" s="139"/>
      <c r="E177" s="139"/>
      <c r="G177" s="139"/>
      <c r="J177" s="139"/>
      <c r="K177" s="106"/>
      <c r="L177" s="139"/>
      <c r="O177" s="139"/>
      <c r="Q177" s="139"/>
    </row>
    <row r="178" spans="2:17">
      <c r="B178" s="139"/>
      <c r="D178" s="139"/>
      <c r="E178" s="139"/>
      <c r="G178" s="139"/>
      <c r="J178" s="139"/>
      <c r="K178" s="106"/>
      <c r="L178" s="139"/>
      <c r="O178" s="139"/>
      <c r="Q178" s="139"/>
    </row>
    <row r="179" spans="2:17">
      <c r="B179" s="139"/>
      <c r="D179" s="139"/>
      <c r="E179" s="139"/>
      <c r="G179" s="139"/>
      <c r="J179" s="139"/>
      <c r="K179" s="106"/>
      <c r="L179" s="139"/>
      <c r="O179" s="139"/>
      <c r="Q179" s="139"/>
    </row>
    <row r="180" spans="2:17">
      <c r="B180" s="139"/>
      <c r="D180" s="139"/>
      <c r="E180" s="139"/>
      <c r="G180" s="139"/>
      <c r="J180" s="139"/>
      <c r="K180" s="106"/>
      <c r="L180" s="139"/>
      <c r="O180" s="139"/>
      <c r="Q180" s="139"/>
    </row>
    <row r="181" spans="2:17">
      <c r="B181" s="139"/>
      <c r="D181" s="139"/>
      <c r="E181" s="139"/>
      <c r="G181" s="139"/>
      <c r="J181" s="139"/>
      <c r="K181" s="106"/>
      <c r="L181" s="139"/>
      <c r="O181" s="139"/>
      <c r="Q181" s="139"/>
    </row>
    <row r="182" spans="2:17">
      <c r="B182" s="139"/>
      <c r="D182" s="139"/>
      <c r="E182" s="139"/>
      <c r="G182" s="139"/>
      <c r="J182" s="139"/>
      <c r="K182" s="106"/>
      <c r="L182" s="139"/>
      <c r="O182" s="139"/>
      <c r="Q182" s="139"/>
    </row>
    <row r="183" spans="2:17">
      <c r="B183" s="139"/>
      <c r="D183" s="139"/>
      <c r="E183" s="139"/>
      <c r="G183" s="139"/>
      <c r="J183" s="139"/>
      <c r="K183" s="106"/>
      <c r="L183" s="139"/>
      <c r="O183" s="139"/>
      <c r="Q183" s="139"/>
    </row>
    <row r="184" spans="2:17">
      <c r="B184" s="139"/>
      <c r="D184" s="139"/>
      <c r="E184" s="139"/>
      <c r="G184" s="139"/>
      <c r="J184" s="139"/>
      <c r="K184" s="106"/>
      <c r="L184" s="139"/>
      <c r="O184" s="139"/>
      <c r="Q184" s="139"/>
    </row>
    <row r="185" spans="2:17">
      <c r="B185" s="139"/>
      <c r="D185" s="139"/>
      <c r="E185" s="139"/>
      <c r="G185" s="139"/>
      <c r="J185" s="139"/>
      <c r="K185" s="106"/>
      <c r="L185" s="139"/>
      <c r="O185" s="139"/>
      <c r="Q185" s="139"/>
    </row>
    <row r="186" spans="2:17">
      <c r="B186" s="139"/>
      <c r="D186" s="139"/>
      <c r="E186" s="139"/>
      <c r="G186" s="139"/>
      <c r="J186" s="139"/>
      <c r="K186" s="106"/>
      <c r="L186" s="139"/>
      <c r="O186" s="139"/>
      <c r="Q186" s="139"/>
    </row>
    <row r="187" spans="2:17">
      <c r="B187" s="139"/>
      <c r="D187" s="139"/>
      <c r="E187" s="139"/>
      <c r="G187" s="139"/>
      <c r="J187" s="139"/>
      <c r="K187" s="106"/>
      <c r="L187" s="139"/>
      <c r="O187" s="139"/>
      <c r="Q187" s="139"/>
    </row>
    <row r="188" spans="2:17">
      <c r="B188" s="139"/>
      <c r="D188" s="139"/>
      <c r="E188" s="139"/>
      <c r="G188" s="139"/>
      <c r="J188" s="139"/>
      <c r="K188" s="106"/>
      <c r="L188" s="139"/>
      <c r="O188" s="139"/>
      <c r="Q188" s="139"/>
    </row>
    <row r="189" spans="2:17">
      <c r="B189" s="139"/>
      <c r="D189" s="139"/>
      <c r="E189" s="139"/>
      <c r="G189" s="139"/>
      <c r="J189" s="139"/>
      <c r="K189" s="106"/>
      <c r="L189" s="139"/>
      <c r="O189" s="139"/>
      <c r="Q189" s="139"/>
    </row>
    <row r="190" spans="2:17">
      <c r="B190" s="139"/>
      <c r="D190" s="139"/>
      <c r="E190" s="139"/>
      <c r="G190" s="139"/>
      <c r="J190" s="139"/>
      <c r="K190" s="106"/>
      <c r="L190" s="139"/>
      <c r="O190" s="139"/>
      <c r="Q190" s="139"/>
    </row>
    <row r="191" spans="2:17">
      <c r="B191" s="139"/>
      <c r="D191" s="139"/>
      <c r="E191" s="139"/>
      <c r="G191" s="139"/>
      <c r="J191" s="139"/>
      <c r="K191" s="106"/>
      <c r="L191" s="139"/>
      <c r="O191" s="139"/>
      <c r="Q191" s="139"/>
    </row>
    <row r="192" spans="2:17">
      <c r="B192" s="139"/>
      <c r="D192" s="139"/>
      <c r="E192" s="139"/>
      <c r="G192" s="139"/>
      <c r="J192" s="139"/>
      <c r="K192" s="106"/>
      <c r="L192" s="139"/>
      <c r="O192" s="139"/>
      <c r="Q192" s="139"/>
    </row>
    <row r="193" spans="2:17">
      <c r="B193" s="139"/>
      <c r="D193" s="139"/>
      <c r="E193" s="139"/>
      <c r="G193" s="139"/>
      <c r="J193" s="139"/>
      <c r="K193" s="106"/>
      <c r="L193" s="139"/>
      <c r="O193" s="139"/>
      <c r="Q193" s="139"/>
    </row>
    <row r="194" spans="2:17">
      <c r="B194" s="139"/>
      <c r="D194" s="139"/>
      <c r="E194" s="139"/>
      <c r="G194" s="139"/>
      <c r="J194" s="139"/>
      <c r="K194" s="106"/>
      <c r="L194" s="139"/>
      <c r="O194" s="139"/>
      <c r="Q194" s="139"/>
    </row>
    <row r="195" spans="2:17">
      <c r="B195" s="139"/>
      <c r="D195" s="139"/>
      <c r="E195" s="139"/>
      <c r="G195" s="139"/>
      <c r="J195" s="139"/>
      <c r="K195" s="106"/>
      <c r="L195" s="139"/>
      <c r="O195" s="139"/>
      <c r="Q195" s="139"/>
    </row>
    <row r="196" spans="2:17">
      <c r="B196" s="139"/>
      <c r="D196" s="139"/>
      <c r="E196" s="139"/>
      <c r="G196" s="139"/>
      <c r="J196" s="139"/>
      <c r="K196" s="106"/>
      <c r="L196" s="139"/>
      <c r="O196" s="139"/>
      <c r="Q196" s="139"/>
    </row>
    <row r="197" spans="2:17">
      <c r="B197" s="139"/>
      <c r="D197" s="139"/>
      <c r="E197" s="139"/>
      <c r="G197" s="139"/>
      <c r="J197" s="139"/>
      <c r="K197" s="106"/>
      <c r="L197" s="139"/>
      <c r="O197" s="139"/>
      <c r="Q197" s="139"/>
    </row>
    <row r="198" spans="2:17">
      <c r="B198" s="139"/>
      <c r="D198" s="139"/>
      <c r="E198" s="139"/>
      <c r="G198" s="139"/>
      <c r="J198" s="139"/>
      <c r="K198" s="106"/>
      <c r="L198" s="139"/>
      <c r="O198" s="139"/>
      <c r="Q198" s="139"/>
    </row>
    <row r="199" spans="2:17">
      <c r="B199" s="139"/>
      <c r="D199" s="139"/>
      <c r="E199" s="139"/>
      <c r="G199" s="139"/>
      <c r="J199" s="139"/>
      <c r="K199" s="106"/>
      <c r="L199" s="139"/>
      <c r="O199" s="139"/>
      <c r="Q199" s="139"/>
    </row>
    <row r="200" spans="2:17">
      <c r="B200" s="139"/>
      <c r="D200" s="139"/>
      <c r="E200" s="139"/>
      <c r="G200" s="139"/>
      <c r="J200" s="139"/>
      <c r="K200" s="106"/>
      <c r="L200" s="139"/>
      <c r="O200" s="139"/>
      <c r="Q200" s="139"/>
    </row>
    <row r="201" spans="2:17">
      <c r="B201" s="139"/>
      <c r="D201" s="139"/>
      <c r="E201" s="139"/>
      <c r="G201" s="139"/>
      <c r="J201" s="139"/>
      <c r="K201" s="106"/>
      <c r="L201" s="139"/>
      <c r="O201" s="139"/>
      <c r="Q201" s="139"/>
    </row>
    <row r="202" spans="2:17">
      <c r="B202" s="139"/>
      <c r="D202" s="139"/>
      <c r="E202" s="139"/>
      <c r="G202" s="139"/>
      <c r="J202" s="139"/>
      <c r="K202" s="106"/>
      <c r="L202" s="139"/>
      <c r="O202" s="139"/>
      <c r="Q202" s="139"/>
    </row>
    <row r="203" spans="2:17">
      <c r="B203" s="139"/>
      <c r="D203" s="139"/>
      <c r="E203" s="139"/>
      <c r="G203" s="139"/>
      <c r="J203" s="139"/>
      <c r="K203" s="106"/>
      <c r="L203" s="139"/>
      <c r="O203" s="139"/>
      <c r="Q203" s="139"/>
    </row>
    <row r="204" spans="2:17">
      <c r="B204" s="139"/>
      <c r="D204" s="139"/>
      <c r="E204" s="139"/>
      <c r="G204" s="139"/>
      <c r="J204" s="139"/>
      <c r="K204" s="106"/>
      <c r="L204" s="139"/>
      <c r="O204" s="139"/>
      <c r="Q204" s="139"/>
    </row>
    <row r="205" spans="2:17">
      <c r="B205" s="139"/>
      <c r="D205" s="139"/>
      <c r="E205" s="139"/>
      <c r="G205" s="139"/>
      <c r="J205" s="139"/>
      <c r="K205" s="106"/>
      <c r="L205" s="139"/>
      <c r="O205" s="139"/>
      <c r="Q205" s="139"/>
    </row>
    <row r="206" spans="2:17">
      <c r="B206" s="139"/>
      <c r="D206" s="139"/>
      <c r="E206" s="139"/>
      <c r="G206" s="139"/>
      <c r="J206" s="139"/>
      <c r="K206" s="106"/>
      <c r="L206" s="139"/>
      <c r="O206" s="139"/>
      <c r="Q206" s="139"/>
    </row>
    <row r="207" spans="2:17">
      <c r="B207" s="139"/>
      <c r="D207" s="139"/>
      <c r="E207" s="139"/>
      <c r="G207" s="139"/>
      <c r="J207" s="139"/>
      <c r="K207" s="106"/>
      <c r="L207" s="139"/>
      <c r="O207" s="139"/>
      <c r="Q207" s="139"/>
    </row>
    <row r="208" spans="2:17">
      <c r="B208" s="139"/>
      <c r="D208" s="139"/>
      <c r="E208" s="139"/>
      <c r="G208" s="139"/>
      <c r="J208" s="139"/>
      <c r="K208" s="106"/>
      <c r="L208" s="139"/>
      <c r="O208" s="139"/>
      <c r="Q208" s="139"/>
    </row>
    <row r="209" spans="2:17">
      <c r="B209" s="139"/>
      <c r="D209" s="139"/>
      <c r="E209" s="139"/>
      <c r="G209" s="139"/>
      <c r="J209" s="139"/>
      <c r="K209" s="106"/>
      <c r="L209" s="139"/>
      <c r="O209" s="139"/>
      <c r="Q209" s="139"/>
    </row>
    <row r="210" spans="2:17">
      <c r="B210" s="139"/>
      <c r="D210" s="139"/>
      <c r="E210" s="139"/>
      <c r="G210" s="139"/>
      <c r="J210" s="139"/>
      <c r="K210" s="106"/>
      <c r="L210" s="139"/>
      <c r="O210" s="139"/>
      <c r="Q210" s="139"/>
    </row>
    <row r="211" spans="2:17">
      <c r="B211" s="139"/>
      <c r="D211" s="139"/>
      <c r="E211" s="139"/>
      <c r="G211" s="139"/>
      <c r="J211" s="139"/>
      <c r="K211" s="106"/>
      <c r="L211" s="139"/>
      <c r="O211" s="139"/>
      <c r="Q211" s="139"/>
    </row>
    <row r="212" spans="2:17">
      <c r="B212" s="139"/>
      <c r="D212" s="139"/>
      <c r="E212" s="139"/>
      <c r="G212" s="139"/>
      <c r="J212" s="139"/>
      <c r="K212" s="106"/>
      <c r="L212" s="139"/>
      <c r="O212" s="139"/>
      <c r="Q212" s="139"/>
    </row>
    <row r="213" spans="2:17">
      <c r="B213" s="139"/>
      <c r="D213" s="139"/>
      <c r="E213" s="139"/>
      <c r="G213" s="139"/>
      <c r="J213" s="139"/>
      <c r="K213" s="106"/>
      <c r="L213" s="139"/>
      <c r="O213" s="139"/>
      <c r="Q213" s="139"/>
    </row>
    <row r="214" spans="2:17">
      <c r="B214" s="139"/>
      <c r="D214" s="139"/>
      <c r="E214" s="139"/>
      <c r="G214" s="139"/>
      <c r="J214" s="139"/>
      <c r="K214" s="106"/>
      <c r="L214" s="139"/>
      <c r="O214" s="139"/>
      <c r="Q214" s="139"/>
    </row>
    <row r="215" spans="2:17">
      <c r="B215" s="139"/>
      <c r="D215" s="139"/>
      <c r="E215" s="139"/>
      <c r="G215" s="139"/>
      <c r="J215" s="139"/>
      <c r="K215" s="106"/>
      <c r="L215" s="139"/>
      <c r="O215" s="139"/>
      <c r="Q215" s="139"/>
    </row>
    <row r="216" spans="2:17">
      <c r="B216" s="139"/>
      <c r="D216" s="139"/>
      <c r="E216" s="139"/>
      <c r="G216" s="139"/>
      <c r="J216" s="139"/>
      <c r="K216" s="106"/>
      <c r="L216" s="139"/>
      <c r="O216" s="139"/>
      <c r="Q216" s="139"/>
    </row>
    <row r="217" spans="2:17">
      <c r="B217" s="139"/>
      <c r="D217" s="139"/>
      <c r="E217" s="139"/>
      <c r="G217" s="139"/>
      <c r="J217" s="139"/>
      <c r="K217" s="106"/>
      <c r="L217" s="139"/>
      <c r="O217" s="139"/>
      <c r="Q217" s="139"/>
    </row>
    <row r="218" spans="2:17">
      <c r="B218" s="139"/>
      <c r="D218" s="139"/>
      <c r="E218" s="139"/>
      <c r="G218" s="139"/>
      <c r="J218" s="139"/>
      <c r="K218" s="106"/>
      <c r="L218" s="139"/>
      <c r="O218" s="139"/>
      <c r="Q218" s="139"/>
    </row>
    <row r="219" spans="2:17">
      <c r="B219" s="139"/>
      <c r="D219" s="139"/>
      <c r="E219" s="139"/>
      <c r="G219" s="139"/>
      <c r="J219" s="139"/>
      <c r="K219" s="106"/>
      <c r="L219" s="139"/>
      <c r="O219" s="139"/>
      <c r="Q219" s="139"/>
    </row>
    <row r="220" spans="2:17">
      <c r="B220" s="139"/>
      <c r="D220" s="139"/>
      <c r="E220" s="139"/>
      <c r="G220" s="139"/>
      <c r="J220" s="139"/>
      <c r="K220" s="106"/>
      <c r="L220" s="139"/>
      <c r="O220" s="139"/>
      <c r="Q220" s="139"/>
    </row>
    <row r="221" spans="2:17">
      <c r="B221" s="139"/>
      <c r="D221" s="139"/>
      <c r="E221" s="139"/>
      <c r="G221" s="139"/>
      <c r="J221" s="139"/>
      <c r="K221" s="106"/>
      <c r="L221" s="139"/>
      <c r="O221" s="139"/>
      <c r="Q221" s="139"/>
    </row>
    <row r="222" spans="2:17">
      <c r="B222" s="139"/>
      <c r="D222" s="139"/>
      <c r="E222" s="139"/>
      <c r="G222" s="139"/>
      <c r="J222" s="139"/>
      <c r="K222" s="106"/>
      <c r="L222" s="139"/>
      <c r="O222" s="139"/>
      <c r="Q222" s="139"/>
    </row>
    <row r="223" spans="2:17">
      <c r="B223" s="139"/>
      <c r="D223" s="139"/>
      <c r="E223" s="139"/>
      <c r="G223" s="139"/>
      <c r="J223" s="139"/>
      <c r="K223" s="106"/>
      <c r="L223" s="139"/>
      <c r="O223" s="139"/>
      <c r="Q223" s="139"/>
    </row>
    <row r="224" spans="2:17">
      <c r="B224" s="139"/>
      <c r="D224" s="139"/>
      <c r="E224" s="139"/>
      <c r="G224" s="139"/>
      <c r="J224" s="139"/>
      <c r="K224" s="106"/>
      <c r="L224" s="139"/>
      <c r="O224" s="139"/>
      <c r="Q224" s="139"/>
    </row>
    <row r="225" spans="2:17">
      <c r="B225" s="139"/>
      <c r="D225" s="139"/>
      <c r="E225" s="139"/>
      <c r="G225" s="139"/>
      <c r="J225" s="139"/>
      <c r="K225" s="106"/>
      <c r="L225" s="139"/>
      <c r="O225" s="139"/>
      <c r="Q225" s="139"/>
    </row>
    <row r="226" spans="2:17">
      <c r="B226" s="139"/>
      <c r="D226" s="139"/>
      <c r="E226" s="139"/>
      <c r="G226" s="139"/>
      <c r="J226" s="139"/>
      <c r="K226" s="106"/>
      <c r="L226" s="139"/>
      <c r="O226" s="139"/>
      <c r="Q226" s="139"/>
    </row>
    <row r="227" spans="2:17">
      <c r="B227" s="139"/>
      <c r="D227" s="139"/>
      <c r="E227" s="139"/>
      <c r="G227" s="139"/>
      <c r="J227" s="139"/>
      <c r="K227" s="106"/>
      <c r="L227" s="139"/>
      <c r="O227" s="139"/>
      <c r="Q227" s="139"/>
    </row>
    <row r="228" spans="2:17">
      <c r="B228" s="139"/>
      <c r="D228" s="139"/>
      <c r="E228" s="139"/>
      <c r="G228" s="139"/>
      <c r="J228" s="139"/>
      <c r="K228" s="106"/>
      <c r="L228" s="139"/>
      <c r="O228" s="139"/>
      <c r="Q228" s="139"/>
    </row>
    <row r="229" spans="2:17">
      <c r="B229" s="139"/>
      <c r="D229" s="139"/>
      <c r="E229" s="139"/>
      <c r="G229" s="139"/>
      <c r="J229" s="139"/>
      <c r="K229" s="106"/>
      <c r="L229" s="139"/>
      <c r="O229" s="139"/>
      <c r="Q229" s="139"/>
    </row>
    <row r="230" spans="2:17">
      <c r="B230" s="139"/>
      <c r="D230" s="139"/>
      <c r="E230" s="139"/>
      <c r="G230" s="139"/>
      <c r="J230" s="139"/>
      <c r="K230" s="106"/>
      <c r="L230" s="139"/>
      <c r="O230" s="139"/>
      <c r="Q230" s="139"/>
    </row>
    <row r="231" spans="2:17">
      <c r="B231" s="139"/>
      <c r="D231" s="139"/>
      <c r="E231" s="139"/>
      <c r="G231" s="139"/>
      <c r="J231" s="139"/>
      <c r="K231" s="106"/>
      <c r="L231" s="139"/>
      <c r="O231" s="139"/>
      <c r="Q231" s="139"/>
    </row>
    <row r="232" spans="2:17">
      <c r="B232" s="139"/>
      <c r="D232" s="139"/>
      <c r="E232" s="139"/>
      <c r="G232" s="139"/>
      <c r="J232" s="139"/>
      <c r="K232" s="106"/>
      <c r="L232" s="139"/>
      <c r="O232" s="139"/>
      <c r="Q232" s="139"/>
    </row>
    <row r="233" spans="2:17">
      <c r="B233" s="139"/>
      <c r="D233" s="139"/>
      <c r="E233" s="139"/>
      <c r="G233" s="139"/>
      <c r="J233" s="139"/>
      <c r="K233" s="106"/>
      <c r="L233" s="139"/>
      <c r="O233" s="139"/>
      <c r="Q233" s="139"/>
    </row>
    <row r="234" spans="2:17">
      <c r="B234" s="139"/>
      <c r="D234" s="139"/>
      <c r="E234" s="139"/>
      <c r="G234" s="139"/>
      <c r="J234" s="139"/>
      <c r="K234" s="106"/>
      <c r="L234" s="139"/>
      <c r="O234" s="139"/>
      <c r="Q234" s="139"/>
    </row>
    <row r="235" spans="2:17">
      <c r="B235" s="139"/>
      <c r="D235" s="139"/>
      <c r="E235" s="139"/>
      <c r="G235" s="139"/>
      <c r="J235" s="139"/>
      <c r="K235" s="106"/>
      <c r="L235" s="139"/>
      <c r="O235" s="139"/>
      <c r="Q235" s="139"/>
    </row>
    <row r="236" spans="2:17">
      <c r="B236" s="139"/>
      <c r="D236" s="139"/>
      <c r="E236" s="139"/>
      <c r="G236" s="139"/>
      <c r="J236" s="139"/>
      <c r="K236" s="106"/>
      <c r="L236" s="139"/>
      <c r="O236" s="139"/>
      <c r="Q236" s="139"/>
    </row>
    <row r="237" spans="2:17">
      <c r="B237" s="139"/>
      <c r="D237" s="139"/>
      <c r="E237" s="139"/>
      <c r="G237" s="139"/>
      <c r="J237" s="139"/>
      <c r="K237" s="106"/>
      <c r="L237" s="139"/>
      <c r="O237" s="139"/>
      <c r="Q237" s="139"/>
    </row>
    <row r="238" spans="2:17">
      <c r="B238" s="139"/>
      <c r="D238" s="139"/>
      <c r="E238" s="139"/>
      <c r="G238" s="139"/>
      <c r="J238" s="139"/>
      <c r="K238" s="106"/>
      <c r="L238" s="139"/>
      <c r="O238" s="139"/>
      <c r="Q238" s="139"/>
    </row>
    <row r="239" spans="2:17">
      <c r="B239" s="139"/>
      <c r="D239" s="139"/>
      <c r="E239" s="139"/>
      <c r="G239" s="139"/>
      <c r="J239" s="139"/>
      <c r="K239" s="106"/>
      <c r="L239" s="139"/>
      <c r="O239" s="139"/>
      <c r="Q239" s="139"/>
    </row>
    <row r="240" spans="2:17">
      <c r="B240" s="139"/>
      <c r="D240" s="139"/>
      <c r="E240" s="139"/>
      <c r="G240" s="139"/>
      <c r="J240" s="139"/>
      <c r="K240" s="106"/>
      <c r="L240" s="139"/>
      <c r="O240" s="139"/>
      <c r="Q240" s="139"/>
    </row>
    <row r="241" spans="2:17">
      <c r="B241" s="139"/>
      <c r="D241" s="139"/>
      <c r="E241" s="139"/>
      <c r="G241" s="139"/>
      <c r="J241" s="139"/>
      <c r="K241" s="106"/>
      <c r="L241" s="139"/>
      <c r="O241" s="139"/>
      <c r="Q241" s="139"/>
    </row>
    <row r="242" spans="2:17">
      <c r="B242" s="139"/>
      <c r="D242" s="139"/>
      <c r="E242" s="139"/>
      <c r="G242" s="139"/>
      <c r="J242" s="139"/>
      <c r="K242" s="106"/>
      <c r="L242" s="139"/>
      <c r="O242" s="139"/>
      <c r="Q242" s="139"/>
    </row>
    <row r="243" spans="2:17">
      <c r="B243" s="139"/>
      <c r="D243" s="139"/>
      <c r="E243" s="139"/>
      <c r="G243" s="139"/>
      <c r="J243" s="139"/>
      <c r="K243" s="106"/>
      <c r="L243" s="139"/>
      <c r="O243" s="139"/>
      <c r="Q243" s="139"/>
    </row>
    <row r="244" spans="2:17">
      <c r="B244" s="139"/>
      <c r="D244" s="139"/>
      <c r="E244" s="139"/>
      <c r="G244" s="139"/>
      <c r="J244" s="139"/>
      <c r="K244" s="106"/>
      <c r="L244" s="139"/>
      <c r="O244" s="139"/>
      <c r="Q244" s="139"/>
    </row>
    <row r="245" spans="2:17">
      <c r="B245" s="139"/>
      <c r="D245" s="139"/>
      <c r="E245" s="139"/>
      <c r="G245" s="139"/>
      <c r="J245" s="139"/>
      <c r="K245" s="106"/>
      <c r="L245" s="139"/>
      <c r="O245" s="139"/>
      <c r="Q245" s="139"/>
    </row>
    <row r="246" spans="2:17">
      <c r="B246" s="139"/>
      <c r="D246" s="139"/>
      <c r="E246" s="139"/>
      <c r="G246" s="139"/>
      <c r="J246" s="139"/>
      <c r="K246" s="106"/>
      <c r="L246" s="139"/>
      <c r="O246" s="139"/>
      <c r="Q246" s="139"/>
    </row>
    <row r="247" spans="2:17">
      <c r="B247" s="139"/>
      <c r="D247" s="139"/>
      <c r="E247" s="139"/>
      <c r="G247" s="139"/>
      <c r="J247" s="139"/>
      <c r="K247" s="106"/>
      <c r="L247" s="139"/>
      <c r="O247" s="139"/>
      <c r="Q247" s="139"/>
    </row>
    <row r="248" spans="2:17">
      <c r="B248" s="139"/>
      <c r="D248" s="139"/>
      <c r="E248" s="139"/>
      <c r="G248" s="139"/>
      <c r="J248" s="139"/>
      <c r="K248" s="106"/>
      <c r="L248" s="139"/>
      <c r="O248" s="139"/>
      <c r="Q248" s="139"/>
    </row>
    <row r="249" spans="2:17">
      <c r="B249" s="139"/>
      <c r="D249" s="139"/>
      <c r="E249" s="139"/>
      <c r="G249" s="139"/>
      <c r="J249" s="139"/>
      <c r="K249" s="106"/>
      <c r="L249" s="139"/>
      <c r="O249" s="139"/>
      <c r="Q249" s="139"/>
    </row>
    <row r="250" spans="2:17">
      <c r="B250" s="139"/>
      <c r="D250" s="139"/>
      <c r="E250" s="139"/>
      <c r="G250" s="139"/>
      <c r="J250" s="139"/>
      <c r="K250" s="106"/>
      <c r="L250" s="139"/>
      <c r="O250" s="139"/>
      <c r="Q250" s="139"/>
    </row>
    <row r="251" spans="2:17">
      <c r="B251" s="139"/>
      <c r="D251" s="139"/>
      <c r="E251" s="139"/>
      <c r="G251" s="139"/>
      <c r="J251" s="139"/>
      <c r="K251" s="106"/>
      <c r="L251" s="139"/>
      <c r="O251" s="139"/>
      <c r="Q251" s="139"/>
    </row>
    <row r="252" spans="2:17">
      <c r="B252" s="139"/>
      <c r="D252" s="139"/>
      <c r="E252" s="139"/>
      <c r="G252" s="139"/>
      <c r="J252" s="139"/>
      <c r="K252" s="106"/>
      <c r="L252" s="139"/>
      <c r="O252" s="139"/>
      <c r="Q252" s="139"/>
    </row>
    <row r="253" spans="2:17">
      <c r="B253" s="139"/>
      <c r="D253" s="139"/>
      <c r="E253" s="139"/>
      <c r="G253" s="139"/>
      <c r="J253" s="139"/>
      <c r="K253" s="106"/>
      <c r="L253" s="139"/>
      <c r="O253" s="139"/>
      <c r="Q253" s="139"/>
    </row>
    <row r="254" spans="2:17">
      <c r="B254" s="139"/>
      <c r="D254" s="139"/>
      <c r="E254" s="139"/>
      <c r="G254" s="139"/>
      <c r="J254" s="139"/>
      <c r="K254" s="106"/>
      <c r="L254" s="139"/>
      <c r="O254" s="139"/>
      <c r="Q254" s="139"/>
    </row>
    <row r="255" spans="2:17">
      <c r="B255" s="139"/>
      <c r="D255" s="139"/>
      <c r="E255" s="139"/>
      <c r="G255" s="139"/>
      <c r="J255" s="139"/>
      <c r="K255" s="106"/>
      <c r="L255" s="139"/>
      <c r="O255" s="139"/>
      <c r="Q255" s="139"/>
    </row>
    <row r="256" spans="2:17">
      <c r="B256" s="139"/>
      <c r="D256" s="139"/>
      <c r="E256" s="139"/>
      <c r="G256" s="139"/>
      <c r="J256" s="139"/>
      <c r="K256" s="106"/>
      <c r="L256" s="139"/>
      <c r="O256" s="139"/>
      <c r="Q256" s="139"/>
    </row>
    <row r="257" spans="2:17">
      <c r="B257" s="139"/>
      <c r="D257" s="139"/>
      <c r="E257" s="139"/>
      <c r="G257" s="139"/>
      <c r="J257" s="139"/>
      <c r="K257" s="106"/>
      <c r="L257" s="139"/>
      <c r="O257" s="139"/>
      <c r="Q257" s="139"/>
    </row>
    <row r="258" spans="2:17">
      <c r="B258" s="139"/>
      <c r="D258" s="139"/>
      <c r="E258" s="139"/>
      <c r="G258" s="139"/>
      <c r="J258" s="139"/>
      <c r="K258" s="106"/>
      <c r="L258" s="139"/>
      <c r="O258" s="139"/>
      <c r="Q258" s="139"/>
    </row>
    <row r="259" spans="2:17">
      <c r="B259" s="139"/>
      <c r="D259" s="139"/>
      <c r="E259" s="139"/>
      <c r="G259" s="139"/>
      <c r="J259" s="139"/>
      <c r="K259" s="106"/>
      <c r="L259" s="139"/>
      <c r="O259" s="139"/>
      <c r="Q259" s="139"/>
    </row>
    <row r="260" spans="2:17">
      <c r="B260" s="139"/>
      <c r="D260" s="139"/>
      <c r="E260" s="139"/>
      <c r="G260" s="139"/>
      <c r="J260" s="139"/>
      <c r="K260" s="106"/>
      <c r="L260" s="139"/>
      <c r="O260" s="139"/>
      <c r="Q260" s="139"/>
    </row>
    <row r="261" spans="2:17">
      <c r="B261" s="139"/>
      <c r="D261" s="139"/>
      <c r="E261" s="139"/>
      <c r="G261" s="139"/>
      <c r="J261" s="139"/>
      <c r="K261" s="106"/>
      <c r="L261" s="139"/>
      <c r="O261" s="139"/>
      <c r="Q261" s="139"/>
    </row>
    <row r="262" spans="2:17">
      <c r="B262" s="139"/>
      <c r="D262" s="139"/>
      <c r="E262" s="139"/>
      <c r="G262" s="139"/>
      <c r="J262" s="139"/>
      <c r="K262" s="106"/>
      <c r="L262" s="139"/>
      <c r="O262" s="139"/>
      <c r="Q262" s="139"/>
    </row>
    <row r="263" spans="2:17">
      <c r="B263" s="139"/>
      <c r="D263" s="139"/>
      <c r="E263" s="139"/>
      <c r="G263" s="139"/>
      <c r="J263" s="139"/>
      <c r="K263" s="106"/>
      <c r="L263" s="139"/>
      <c r="O263" s="139"/>
      <c r="Q263" s="139"/>
    </row>
    <row r="264" spans="2:17">
      <c r="B264" s="139"/>
      <c r="D264" s="139"/>
      <c r="E264" s="139"/>
      <c r="G264" s="139"/>
      <c r="J264" s="139"/>
      <c r="K264" s="106"/>
      <c r="L264" s="139"/>
      <c r="O264" s="139"/>
      <c r="Q264" s="139"/>
    </row>
    <row r="265" spans="2:17">
      <c r="B265" s="139"/>
      <c r="D265" s="139"/>
      <c r="E265" s="139"/>
      <c r="G265" s="139"/>
      <c r="J265" s="139"/>
      <c r="K265" s="106"/>
      <c r="L265" s="139"/>
      <c r="O265" s="139"/>
      <c r="Q265" s="139"/>
    </row>
    <row r="266" spans="2:17">
      <c r="B266" s="139"/>
      <c r="D266" s="139"/>
      <c r="E266" s="139"/>
      <c r="G266" s="139"/>
      <c r="J266" s="139"/>
      <c r="K266" s="106"/>
      <c r="L266" s="139"/>
      <c r="O266" s="139"/>
      <c r="Q266" s="139"/>
    </row>
    <row r="267" spans="2:17">
      <c r="B267" s="139"/>
      <c r="D267" s="139"/>
      <c r="E267" s="139"/>
      <c r="G267" s="139"/>
      <c r="J267" s="139"/>
      <c r="K267" s="106"/>
      <c r="L267" s="139"/>
      <c r="O267" s="139"/>
      <c r="Q267" s="139"/>
    </row>
    <row r="268" spans="2:17">
      <c r="B268" s="139"/>
      <c r="D268" s="139"/>
      <c r="E268" s="139"/>
      <c r="G268" s="139"/>
      <c r="J268" s="139"/>
      <c r="K268" s="106"/>
      <c r="L268" s="139"/>
      <c r="O268" s="139"/>
      <c r="Q268" s="139"/>
    </row>
    <row r="269" spans="2:17">
      <c r="B269" s="139"/>
      <c r="D269" s="139"/>
      <c r="E269" s="139"/>
      <c r="G269" s="139"/>
      <c r="J269" s="139"/>
      <c r="K269" s="106"/>
      <c r="L269" s="139"/>
      <c r="O269" s="139"/>
      <c r="Q269" s="139"/>
    </row>
    <row r="270" spans="2:17">
      <c r="B270" s="139"/>
      <c r="D270" s="139"/>
      <c r="E270" s="139"/>
      <c r="G270" s="139"/>
      <c r="J270" s="139"/>
      <c r="K270" s="106"/>
      <c r="L270" s="139"/>
      <c r="O270" s="139"/>
      <c r="Q270" s="139"/>
    </row>
    <row r="271" spans="2:17">
      <c r="B271" s="139"/>
      <c r="D271" s="139"/>
      <c r="E271" s="139"/>
      <c r="G271" s="139"/>
      <c r="J271" s="139"/>
      <c r="K271" s="106"/>
      <c r="L271" s="139"/>
      <c r="O271" s="139"/>
      <c r="Q271" s="139"/>
    </row>
    <row r="272" spans="2:17">
      <c r="B272" s="139"/>
      <c r="D272" s="139"/>
      <c r="E272" s="139"/>
      <c r="G272" s="139"/>
      <c r="J272" s="139"/>
      <c r="K272" s="106"/>
      <c r="L272" s="139"/>
      <c r="O272" s="139"/>
      <c r="Q272" s="139"/>
    </row>
    <row r="273" spans="2:17">
      <c r="B273" s="139"/>
      <c r="D273" s="139"/>
      <c r="E273" s="139"/>
      <c r="G273" s="139"/>
      <c r="J273" s="139"/>
      <c r="K273" s="106"/>
      <c r="L273" s="139"/>
      <c r="O273" s="139"/>
      <c r="Q273" s="139"/>
    </row>
    <row r="274" spans="2:17">
      <c r="B274" s="139"/>
      <c r="D274" s="139"/>
      <c r="E274" s="139"/>
      <c r="G274" s="139"/>
      <c r="J274" s="139"/>
      <c r="K274" s="106"/>
      <c r="L274" s="139"/>
      <c r="O274" s="139"/>
      <c r="Q274" s="139"/>
    </row>
    <row r="275" spans="2:17">
      <c r="B275" s="139"/>
      <c r="D275" s="139"/>
      <c r="E275" s="139"/>
      <c r="G275" s="139"/>
      <c r="J275" s="139"/>
      <c r="K275" s="106"/>
      <c r="L275" s="139"/>
      <c r="O275" s="139"/>
      <c r="Q275" s="139"/>
    </row>
    <row r="276" spans="2:17">
      <c r="B276" s="139"/>
      <c r="D276" s="139"/>
      <c r="E276" s="139"/>
      <c r="G276" s="139"/>
      <c r="J276" s="139"/>
      <c r="K276" s="106"/>
      <c r="L276" s="139"/>
      <c r="O276" s="139"/>
      <c r="Q276" s="139"/>
    </row>
    <row r="277" spans="2:17">
      <c r="B277" s="139"/>
      <c r="D277" s="139"/>
      <c r="E277" s="139"/>
      <c r="G277" s="139"/>
      <c r="J277" s="139"/>
      <c r="K277" s="106"/>
      <c r="L277" s="139"/>
      <c r="O277" s="139"/>
      <c r="Q277" s="139"/>
    </row>
    <row r="278" spans="2:17">
      <c r="B278" s="139"/>
      <c r="D278" s="139"/>
      <c r="E278" s="139"/>
      <c r="G278" s="139"/>
      <c r="J278" s="139"/>
      <c r="K278" s="106"/>
      <c r="L278" s="139"/>
      <c r="O278" s="139"/>
      <c r="Q278" s="139"/>
    </row>
    <row r="279" spans="2:17">
      <c r="B279" s="139"/>
      <c r="D279" s="139"/>
      <c r="E279" s="139"/>
      <c r="G279" s="139"/>
      <c r="J279" s="139"/>
      <c r="K279" s="106"/>
      <c r="L279" s="139"/>
      <c r="O279" s="139"/>
      <c r="Q279" s="139"/>
    </row>
    <row r="280" spans="2:17">
      <c r="B280" s="139"/>
      <c r="D280" s="139"/>
      <c r="E280" s="139"/>
      <c r="G280" s="139"/>
      <c r="J280" s="139"/>
      <c r="K280" s="106"/>
      <c r="L280" s="139"/>
      <c r="O280" s="139"/>
      <c r="Q280" s="139"/>
    </row>
    <row r="281" spans="2:17">
      <c r="B281" s="139"/>
      <c r="D281" s="139"/>
      <c r="E281" s="139"/>
      <c r="G281" s="139"/>
      <c r="J281" s="139"/>
      <c r="K281" s="106"/>
      <c r="L281" s="139"/>
      <c r="O281" s="139"/>
      <c r="Q281" s="139"/>
    </row>
    <row r="282" spans="2:17">
      <c r="B282" s="139"/>
      <c r="D282" s="139"/>
      <c r="E282" s="139"/>
      <c r="G282" s="139"/>
      <c r="J282" s="139"/>
      <c r="K282" s="106"/>
      <c r="L282" s="139"/>
      <c r="O282" s="139"/>
      <c r="Q282" s="139"/>
    </row>
    <row r="283" spans="2:17">
      <c r="B283" s="139"/>
      <c r="D283" s="139"/>
      <c r="E283" s="139"/>
      <c r="G283" s="139"/>
      <c r="J283" s="139"/>
      <c r="K283" s="106"/>
      <c r="L283" s="139"/>
      <c r="O283" s="139"/>
      <c r="Q283" s="139"/>
    </row>
    <row r="284" spans="2:17">
      <c r="B284" s="139"/>
      <c r="D284" s="139"/>
      <c r="E284" s="139"/>
      <c r="G284" s="139"/>
      <c r="J284" s="139"/>
      <c r="K284" s="106"/>
      <c r="L284" s="139"/>
      <c r="O284" s="139"/>
      <c r="Q284" s="139"/>
    </row>
    <row r="285" spans="2:17">
      <c r="B285" s="139"/>
      <c r="D285" s="139"/>
      <c r="E285" s="139"/>
      <c r="G285" s="139"/>
      <c r="J285" s="139"/>
      <c r="K285" s="106"/>
      <c r="L285" s="139"/>
      <c r="O285" s="139"/>
      <c r="Q285" s="139"/>
    </row>
    <row r="286" spans="2:17">
      <c r="B286" s="139"/>
      <c r="D286" s="139"/>
      <c r="E286" s="139"/>
      <c r="G286" s="139"/>
      <c r="J286" s="139"/>
      <c r="K286" s="106"/>
      <c r="L286" s="139"/>
      <c r="O286" s="139"/>
      <c r="Q286" s="139"/>
    </row>
    <row r="287" spans="2:17">
      <c r="B287" s="139"/>
      <c r="D287" s="139"/>
      <c r="E287" s="139"/>
      <c r="G287" s="139"/>
      <c r="J287" s="139"/>
      <c r="K287" s="106"/>
      <c r="L287" s="139"/>
      <c r="O287" s="139"/>
      <c r="Q287" s="139"/>
    </row>
    <row r="288" spans="2:17">
      <c r="B288" s="139"/>
      <c r="D288" s="139"/>
      <c r="E288" s="139"/>
      <c r="G288" s="139"/>
      <c r="J288" s="139"/>
      <c r="K288" s="106"/>
      <c r="L288" s="139"/>
      <c r="O288" s="139"/>
      <c r="Q288" s="139"/>
    </row>
    <row r="289" spans="2:17">
      <c r="B289" s="139"/>
      <c r="D289" s="139"/>
      <c r="E289" s="139"/>
      <c r="G289" s="139"/>
      <c r="J289" s="139"/>
      <c r="K289" s="106"/>
      <c r="L289" s="139"/>
      <c r="O289" s="139"/>
      <c r="Q289" s="139"/>
    </row>
    <row r="290" spans="2:17">
      <c r="B290" s="139"/>
      <c r="D290" s="139"/>
      <c r="E290" s="139"/>
      <c r="G290" s="139"/>
      <c r="J290" s="139"/>
      <c r="K290" s="106"/>
      <c r="L290" s="139"/>
      <c r="O290" s="139"/>
      <c r="Q290" s="139"/>
    </row>
    <row r="291" spans="2:17">
      <c r="B291" s="139"/>
      <c r="D291" s="139"/>
      <c r="E291" s="139"/>
      <c r="G291" s="139"/>
      <c r="J291" s="139"/>
      <c r="K291" s="106"/>
      <c r="L291" s="139"/>
      <c r="O291" s="139"/>
      <c r="Q291" s="139"/>
    </row>
    <row r="292" spans="2:17">
      <c r="B292" s="139"/>
      <c r="D292" s="139"/>
      <c r="E292" s="139"/>
      <c r="G292" s="139"/>
      <c r="J292" s="139"/>
      <c r="K292" s="106"/>
      <c r="L292" s="139"/>
      <c r="O292" s="139"/>
      <c r="Q292" s="139"/>
    </row>
    <row r="293" spans="2:17">
      <c r="B293" s="139"/>
      <c r="D293" s="139"/>
      <c r="E293" s="139"/>
      <c r="G293" s="139"/>
      <c r="J293" s="139"/>
      <c r="K293" s="106"/>
      <c r="L293" s="139"/>
      <c r="O293" s="139"/>
      <c r="Q293" s="139"/>
    </row>
    <row r="294" spans="2:17">
      <c r="B294" s="139"/>
      <c r="D294" s="139"/>
      <c r="E294" s="139"/>
      <c r="G294" s="139"/>
      <c r="J294" s="139"/>
      <c r="K294" s="106"/>
      <c r="L294" s="139"/>
      <c r="O294" s="139"/>
      <c r="Q294" s="139"/>
    </row>
    <row r="295" spans="2:17">
      <c r="B295" s="139"/>
      <c r="D295" s="139"/>
      <c r="E295" s="139"/>
      <c r="G295" s="139"/>
      <c r="J295" s="139"/>
      <c r="K295" s="106"/>
      <c r="L295" s="139"/>
      <c r="O295" s="139"/>
      <c r="Q295" s="139"/>
    </row>
    <row r="296" spans="2:17">
      <c r="B296" s="139"/>
      <c r="D296" s="139"/>
      <c r="E296" s="139"/>
      <c r="G296" s="139"/>
      <c r="J296" s="139"/>
      <c r="K296" s="106"/>
      <c r="L296" s="139"/>
      <c r="O296" s="139"/>
      <c r="Q296" s="139"/>
    </row>
    <row r="297" spans="2:17">
      <c r="B297" s="139"/>
      <c r="D297" s="139"/>
      <c r="E297" s="139"/>
      <c r="G297" s="139"/>
      <c r="J297" s="139"/>
      <c r="K297" s="106"/>
      <c r="L297" s="139"/>
      <c r="O297" s="139"/>
      <c r="Q297" s="139"/>
    </row>
    <row r="298" spans="2:17">
      <c r="B298" s="139"/>
      <c r="D298" s="139"/>
      <c r="E298" s="139"/>
      <c r="G298" s="139"/>
      <c r="J298" s="139"/>
      <c r="K298" s="106"/>
      <c r="L298" s="139"/>
      <c r="O298" s="139"/>
      <c r="Q298" s="139"/>
    </row>
    <row r="299" spans="2:17">
      <c r="B299" s="139"/>
      <c r="D299" s="139"/>
      <c r="E299" s="139"/>
      <c r="G299" s="139"/>
      <c r="J299" s="139"/>
      <c r="K299" s="106"/>
      <c r="L299" s="139"/>
      <c r="O299" s="139"/>
      <c r="Q299" s="139"/>
    </row>
    <row r="300" spans="2:17">
      <c r="B300" s="139"/>
      <c r="D300" s="139"/>
      <c r="E300" s="139"/>
      <c r="G300" s="139"/>
      <c r="J300" s="139"/>
      <c r="K300" s="106"/>
      <c r="L300" s="139"/>
      <c r="O300" s="139"/>
      <c r="Q300" s="139"/>
    </row>
    <row r="301" spans="2:17">
      <c r="B301" s="139"/>
      <c r="D301" s="139"/>
      <c r="E301" s="139"/>
      <c r="G301" s="139"/>
      <c r="J301" s="139"/>
      <c r="K301" s="106"/>
      <c r="L301" s="139"/>
      <c r="O301" s="139"/>
      <c r="Q301" s="139"/>
    </row>
    <row r="302" spans="2:17">
      <c r="B302" s="139"/>
      <c r="D302" s="139"/>
      <c r="E302" s="139"/>
      <c r="G302" s="139"/>
      <c r="J302" s="139"/>
      <c r="K302" s="106"/>
      <c r="L302" s="139"/>
      <c r="O302" s="139"/>
      <c r="Q302" s="139"/>
    </row>
    <row r="303" spans="2:17">
      <c r="B303" s="139"/>
      <c r="D303" s="139"/>
      <c r="E303" s="139"/>
      <c r="G303" s="139"/>
      <c r="J303" s="139"/>
      <c r="K303" s="106"/>
      <c r="L303" s="139"/>
      <c r="O303" s="139"/>
      <c r="Q303" s="139"/>
    </row>
    <row r="304" spans="2:17">
      <c r="B304" s="139"/>
      <c r="D304" s="139"/>
      <c r="E304" s="139"/>
      <c r="G304" s="139"/>
      <c r="J304" s="139"/>
      <c r="K304" s="106"/>
      <c r="L304" s="139"/>
      <c r="O304" s="139"/>
      <c r="Q304" s="139"/>
    </row>
    <row r="305" spans="2:17">
      <c r="B305" s="139"/>
      <c r="D305" s="139"/>
      <c r="E305" s="139"/>
      <c r="G305" s="139"/>
      <c r="J305" s="139"/>
      <c r="K305" s="106"/>
      <c r="L305" s="139"/>
      <c r="O305" s="139"/>
      <c r="Q305" s="139"/>
    </row>
    <row r="306" spans="2:17">
      <c r="B306" s="139"/>
      <c r="D306" s="139"/>
      <c r="E306" s="139"/>
      <c r="G306" s="139"/>
      <c r="J306" s="139"/>
      <c r="K306" s="106"/>
      <c r="L306" s="139"/>
      <c r="O306" s="139"/>
      <c r="Q306" s="139"/>
    </row>
    <row r="307" spans="2:17">
      <c r="B307" s="139"/>
      <c r="D307" s="139"/>
      <c r="E307" s="139"/>
      <c r="G307" s="139"/>
      <c r="J307" s="139"/>
      <c r="K307" s="106"/>
      <c r="L307" s="139"/>
      <c r="O307" s="139"/>
      <c r="Q307" s="139"/>
    </row>
    <row r="308" spans="2:17">
      <c r="B308" s="139"/>
      <c r="D308" s="139"/>
      <c r="E308" s="139"/>
      <c r="G308" s="139"/>
      <c r="J308" s="139"/>
      <c r="K308" s="106"/>
      <c r="L308" s="139"/>
      <c r="O308" s="139"/>
      <c r="Q308" s="139"/>
    </row>
    <row r="309" spans="2:17">
      <c r="B309" s="139"/>
      <c r="D309" s="139"/>
      <c r="E309" s="139"/>
      <c r="G309" s="139"/>
      <c r="J309" s="139"/>
      <c r="K309" s="106"/>
      <c r="L309" s="139"/>
      <c r="O309" s="139"/>
      <c r="Q309" s="139"/>
    </row>
    <row r="310" spans="2:17">
      <c r="B310" s="139"/>
      <c r="D310" s="139"/>
      <c r="E310" s="139"/>
      <c r="G310" s="139"/>
      <c r="J310" s="139"/>
      <c r="K310" s="106"/>
      <c r="L310" s="139"/>
      <c r="O310" s="139"/>
      <c r="Q310" s="139"/>
    </row>
    <row r="311" spans="2:17">
      <c r="B311" s="139"/>
      <c r="D311" s="139"/>
      <c r="E311" s="139"/>
      <c r="G311" s="139"/>
      <c r="J311" s="139"/>
      <c r="K311" s="106"/>
      <c r="L311" s="139"/>
      <c r="O311" s="139"/>
      <c r="Q311" s="139"/>
    </row>
    <row r="312" spans="2:17">
      <c r="B312" s="139"/>
      <c r="D312" s="139"/>
      <c r="E312" s="139"/>
      <c r="G312" s="139"/>
      <c r="J312" s="139"/>
      <c r="K312" s="106"/>
      <c r="L312" s="139"/>
      <c r="O312" s="139"/>
      <c r="Q312" s="139"/>
    </row>
    <row r="313" spans="2:17">
      <c r="B313" s="139"/>
      <c r="D313" s="139"/>
      <c r="E313" s="139"/>
      <c r="G313" s="139"/>
      <c r="J313" s="139"/>
      <c r="K313" s="106"/>
      <c r="L313" s="139"/>
      <c r="O313" s="139"/>
      <c r="Q313" s="139"/>
    </row>
    <row r="314" spans="2:17">
      <c r="B314" s="139"/>
      <c r="D314" s="139"/>
      <c r="E314" s="139"/>
      <c r="G314" s="139"/>
      <c r="J314" s="139"/>
      <c r="K314" s="106"/>
      <c r="L314" s="139"/>
      <c r="O314" s="139"/>
      <c r="Q314" s="139"/>
    </row>
    <row r="315" spans="2:17">
      <c r="B315" s="139"/>
      <c r="D315" s="139"/>
      <c r="E315" s="139"/>
      <c r="G315" s="139"/>
      <c r="J315" s="139"/>
      <c r="K315" s="106"/>
      <c r="L315" s="139"/>
      <c r="O315" s="139"/>
      <c r="Q315" s="139"/>
    </row>
    <row r="316" spans="2:17">
      <c r="B316" s="139"/>
      <c r="D316" s="139"/>
      <c r="E316" s="139"/>
      <c r="G316" s="139"/>
      <c r="J316" s="139"/>
      <c r="K316" s="106"/>
      <c r="L316" s="139"/>
      <c r="O316" s="139"/>
      <c r="Q316" s="139"/>
    </row>
    <row r="317" spans="2:17">
      <c r="B317" s="139"/>
      <c r="D317" s="139"/>
      <c r="E317" s="139"/>
      <c r="G317" s="139"/>
      <c r="J317" s="139"/>
      <c r="K317" s="106"/>
      <c r="L317" s="139"/>
      <c r="O317" s="139"/>
      <c r="Q317" s="139"/>
    </row>
    <row r="318" spans="2:17">
      <c r="B318" s="139"/>
      <c r="D318" s="139"/>
      <c r="E318" s="139"/>
      <c r="G318" s="139"/>
      <c r="J318" s="139"/>
      <c r="K318" s="106"/>
      <c r="L318" s="139"/>
      <c r="O318" s="139"/>
      <c r="Q318" s="139"/>
    </row>
    <row r="319" spans="2:17">
      <c r="B319" s="139"/>
      <c r="D319" s="139"/>
      <c r="E319" s="139"/>
      <c r="G319" s="139"/>
      <c r="J319" s="139"/>
      <c r="K319" s="106"/>
      <c r="L319" s="139"/>
      <c r="O319" s="139"/>
      <c r="Q319" s="139"/>
    </row>
    <row r="320" spans="2:17">
      <c r="B320" s="139"/>
      <c r="D320" s="139"/>
      <c r="E320" s="139"/>
      <c r="G320" s="139"/>
      <c r="J320" s="139"/>
      <c r="K320" s="106"/>
      <c r="O320" s="139"/>
      <c r="Q320" s="139"/>
    </row>
    <row r="321" spans="2:17">
      <c r="B321" s="139"/>
      <c r="D321" s="139"/>
      <c r="E321" s="139"/>
      <c r="G321" s="139"/>
      <c r="J321" s="139"/>
      <c r="K321" s="106"/>
      <c r="O321" s="139"/>
      <c r="Q321" s="139"/>
    </row>
    <row r="322" spans="2:17">
      <c r="B322" s="139"/>
      <c r="D322" s="139"/>
      <c r="E322" s="139"/>
      <c r="G322" s="139"/>
      <c r="J322" s="139"/>
      <c r="K322" s="106"/>
      <c r="O322" s="139"/>
      <c r="Q322" s="139"/>
    </row>
    <row r="323" spans="2:17">
      <c r="B323" s="139"/>
      <c r="D323" s="139"/>
      <c r="E323" s="139"/>
      <c r="G323" s="139"/>
      <c r="J323" s="139"/>
      <c r="K323" s="106"/>
      <c r="O323" s="139"/>
      <c r="Q323" s="139"/>
    </row>
    <row r="324" spans="2:17">
      <c r="B324" s="139"/>
      <c r="D324" s="139"/>
      <c r="E324" s="139"/>
      <c r="G324" s="139"/>
      <c r="J324" s="139"/>
      <c r="K324" s="106"/>
      <c r="O324" s="139"/>
      <c r="Q324" s="139"/>
    </row>
    <row r="325" spans="2:17">
      <c r="B325" s="139"/>
      <c r="D325" s="139"/>
      <c r="E325" s="139"/>
      <c r="G325" s="139"/>
      <c r="J325" s="139"/>
      <c r="K325" s="106"/>
      <c r="O325" s="139"/>
      <c r="Q325" s="139"/>
    </row>
    <row r="326" spans="2:17">
      <c r="B326" s="139"/>
      <c r="D326" s="139"/>
      <c r="E326" s="139"/>
      <c r="G326" s="139"/>
      <c r="J326" s="139"/>
      <c r="K326" s="106"/>
      <c r="O326" s="139"/>
      <c r="Q326" s="139"/>
    </row>
    <row r="327" spans="2:17">
      <c r="B327" s="139"/>
      <c r="D327" s="139"/>
      <c r="E327" s="139"/>
      <c r="G327" s="139"/>
      <c r="J327" s="139"/>
      <c r="K327" s="106"/>
      <c r="O327" s="139"/>
      <c r="Q327" s="139"/>
    </row>
    <row r="328" spans="2:17">
      <c r="B328" s="139"/>
      <c r="D328" s="139"/>
      <c r="E328" s="139"/>
      <c r="G328" s="139"/>
      <c r="J328" s="139"/>
      <c r="K328" s="106"/>
      <c r="O328" s="139"/>
      <c r="Q328" s="139"/>
    </row>
    <row r="329" spans="2:17">
      <c r="B329" s="139"/>
      <c r="D329" s="139"/>
      <c r="E329" s="139"/>
      <c r="G329" s="139"/>
      <c r="J329" s="139"/>
      <c r="K329" s="106"/>
      <c r="O329" s="139"/>
      <c r="Q329" s="139"/>
    </row>
    <row r="330" spans="2:17">
      <c r="B330" s="139"/>
      <c r="D330" s="139"/>
      <c r="E330" s="139"/>
      <c r="G330" s="139"/>
      <c r="J330" s="139"/>
      <c r="K330" s="106"/>
      <c r="O330" s="139"/>
      <c r="Q330" s="139"/>
    </row>
    <row r="331" spans="2:17">
      <c r="B331" s="139"/>
      <c r="D331" s="139"/>
      <c r="E331" s="139"/>
      <c r="G331" s="139"/>
      <c r="J331" s="139"/>
      <c r="K331" s="106"/>
      <c r="O331" s="139"/>
      <c r="Q331" s="139"/>
    </row>
    <row r="332" spans="2:17">
      <c r="B332" s="139"/>
      <c r="D332" s="139"/>
      <c r="E332" s="139"/>
      <c r="G332" s="139"/>
      <c r="J332" s="139"/>
      <c r="K332" s="106"/>
      <c r="O332" s="139"/>
      <c r="Q332" s="139"/>
    </row>
    <row r="333" spans="2:17">
      <c r="B333" s="139"/>
      <c r="D333" s="139"/>
      <c r="E333" s="139"/>
      <c r="G333" s="139"/>
      <c r="J333" s="139"/>
      <c r="L333" s="141" t="str">
        <f>IF(Electives!S345&lt;&gt;"", Electives!S345, " ")</f>
        <v xml:space="preserve"> </v>
      </c>
      <c r="O333" s="139"/>
      <c r="Q333" s="139"/>
    </row>
    <row r="334" spans="2:17">
      <c r="B334" s="139"/>
      <c r="D334" s="139"/>
      <c r="E334" s="139"/>
      <c r="G334" s="139"/>
      <c r="J334" s="139"/>
      <c r="L334" s="141" t="str">
        <f>IF(Electives!S346&lt;&gt;"", Electives!S346, " ")</f>
        <v xml:space="preserve"> </v>
      </c>
      <c r="O334" s="139"/>
      <c r="Q334" s="139"/>
    </row>
    <row r="335" spans="2:17">
      <c r="B335" s="139"/>
      <c r="D335" s="139"/>
      <c r="E335" s="139"/>
      <c r="G335" s="139"/>
    </row>
    <row r="336" spans="2:17">
      <c r="D336" s="139"/>
      <c r="E336" s="139"/>
      <c r="G336" s="139"/>
    </row>
  </sheetData>
  <sheetProtection algorithmName="SHA-512" hashValue="YXXrjvAW3Si2hajE8LEImtGdGLeCfRqmVwkVY8ynPqWrmVYGutCHuZfqa0SIoVoL/3VIE/tq+RUIMlaxkagwrA==" saltValue="ZCx1NLX/5r5lwBbHnr2+Ig==" spinCount="100000" sheet="1" objects="1" scenarios="1" selectLockedCells="1" selectUnlockedCells="1"/>
  <mergeCells count="67">
    <mergeCell ref="D37:D45"/>
    <mergeCell ref="N37:Q37"/>
    <mergeCell ref="D3:G3"/>
    <mergeCell ref="D17:G17"/>
    <mergeCell ref="D9:F9"/>
    <mergeCell ref="D10:D16"/>
    <mergeCell ref="D23:G23"/>
    <mergeCell ref="D24:D28"/>
    <mergeCell ref="I27:K27"/>
    <mergeCell ref="N27:Q27"/>
    <mergeCell ref="N38:N41"/>
    <mergeCell ref="I42:L42"/>
    <mergeCell ref="N42:Q42"/>
    <mergeCell ref="I43:I51"/>
    <mergeCell ref="N43:N49"/>
    <mergeCell ref="N50:Q50"/>
    <mergeCell ref="D1:G2"/>
    <mergeCell ref="D4:D8"/>
    <mergeCell ref="N12:Q12"/>
    <mergeCell ref="I11:K11"/>
    <mergeCell ref="D18:D22"/>
    <mergeCell ref="I18:K18"/>
    <mergeCell ref="N18:Q18"/>
    <mergeCell ref="I12:I17"/>
    <mergeCell ref="S1:V2"/>
    <mergeCell ref="I4:I10"/>
    <mergeCell ref="T4:U4"/>
    <mergeCell ref="T5:U5"/>
    <mergeCell ref="T6:U6"/>
    <mergeCell ref="T7:U7"/>
    <mergeCell ref="T8:U8"/>
    <mergeCell ref="T9:U9"/>
    <mergeCell ref="T10:U10"/>
    <mergeCell ref="N4:N11"/>
    <mergeCell ref="I3:L3"/>
    <mergeCell ref="N3:Q3"/>
    <mergeCell ref="N1:Q2"/>
    <mergeCell ref="I1:L2"/>
    <mergeCell ref="T11:U11"/>
    <mergeCell ref="T12:U12"/>
    <mergeCell ref="N13:N17"/>
    <mergeCell ref="T13:U13"/>
    <mergeCell ref="T14:U14"/>
    <mergeCell ref="T15:U15"/>
    <mergeCell ref="T16:U16"/>
    <mergeCell ref="T17:U17"/>
    <mergeCell ref="T18:U18"/>
    <mergeCell ref="I19:I26"/>
    <mergeCell ref="N19:N26"/>
    <mergeCell ref="T19:U19"/>
    <mergeCell ref="T20:U20"/>
    <mergeCell ref="T21:U21"/>
    <mergeCell ref="T22:U22"/>
    <mergeCell ref="T23:U23"/>
    <mergeCell ref="T24:U24"/>
    <mergeCell ref="T25:U25"/>
    <mergeCell ref="T26:U26"/>
    <mergeCell ref="D29:G29"/>
    <mergeCell ref="D30:D35"/>
    <mergeCell ref="S30:V31"/>
    <mergeCell ref="I35:L35"/>
    <mergeCell ref="D36:G36"/>
    <mergeCell ref="N51:N55"/>
    <mergeCell ref="I36:I41"/>
    <mergeCell ref="T27:U27"/>
    <mergeCell ref="I28:I34"/>
    <mergeCell ref="N28:N36"/>
  </mergeCells>
  <phoneticPr fontId="2" type="noConversion"/>
  <pageMargins left="0.75" right="0.75" top="1" bottom="1" header="0.5" footer="0.5"/>
  <pageSetup scale="39" orientation="portrait" r:id="rId1"/>
  <headerFooter alignWithMargins="0">
    <oddHeader>&amp;C&amp;"Arial,Bold"&amp;14TigerTrax
&amp;12&amp;D</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6"/>
  <sheetViews>
    <sheetView showGridLines="0" zoomScaleNormal="100" workbookViewId="0">
      <pane xSplit="2" ySplit="2" topLeftCell="C3" activePane="bottomRight" state="frozen"/>
      <selection pane="topRight" activeCell="C1" sqref="C1"/>
      <selection pane="bottomLeft" activeCell="A3" sqref="A3"/>
      <selection pane="bottomRight" activeCell="C1" sqref="C1"/>
    </sheetView>
  </sheetViews>
  <sheetFormatPr defaultColWidth="9.140625" defaultRowHeight="12.75"/>
  <cols>
    <col min="1" max="1" width="31.140625" style="139" customWidth="1"/>
    <col min="2" max="2" width="3.85546875" style="141" customWidth="1"/>
    <col min="3" max="3" width="6.42578125" style="139" customWidth="1"/>
    <col min="4" max="4" width="2.5703125" style="24" customWidth="1"/>
    <col min="5" max="5" width="2.5703125" style="141" customWidth="1"/>
    <col min="6" max="6" width="32.85546875" style="139" customWidth="1"/>
    <col min="7" max="7" width="3.42578125" style="141" customWidth="1"/>
    <col min="8" max="8" width="6.42578125" style="139" customWidth="1"/>
    <col min="9" max="9" width="3.28515625" style="139" customWidth="1"/>
    <col min="10" max="10" width="3.28515625" style="141" customWidth="1"/>
    <col min="11" max="11" width="32.85546875" style="139" customWidth="1"/>
    <col min="12" max="12" width="3.42578125" style="141" customWidth="1"/>
    <col min="13" max="13" width="6.42578125" style="139" customWidth="1"/>
    <col min="14" max="14" width="3.28515625" style="139" customWidth="1"/>
    <col min="15" max="15" width="3.28515625" style="141" customWidth="1"/>
    <col min="16" max="16" width="32.85546875" style="139" customWidth="1"/>
    <col min="17" max="17" width="3.42578125" style="141" customWidth="1"/>
    <col min="18" max="18" width="6.42578125" style="139" customWidth="1"/>
    <col min="19" max="20" width="3.28515625" style="139" customWidth="1"/>
    <col min="21" max="21" width="33" style="139" customWidth="1"/>
    <col min="22" max="22" width="3.28515625" style="139" customWidth="1"/>
    <col min="23" max="16384" width="9.140625" style="139"/>
  </cols>
  <sheetData>
    <row r="1" spans="1:22" ht="21" customHeight="1">
      <c r="A1" s="17" t="str">
        <f ca="1">MID(CELL("filename",A1),FIND(IF(ISERROR(FIND("]",CELL("filename",A1))),"$","]"),CELL("filename",A1))+1,256)</f>
        <v>Scout 16</v>
      </c>
      <c r="D1" s="345" t="s">
        <v>241</v>
      </c>
      <c r="E1" s="345"/>
      <c r="F1" s="345"/>
      <c r="G1" s="345"/>
      <c r="I1" s="345" t="s">
        <v>0</v>
      </c>
      <c r="J1" s="345"/>
      <c r="K1" s="345"/>
      <c r="L1" s="345"/>
      <c r="N1" s="345" t="s">
        <v>0</v>
      </c>
      <c r="O1" s="345"/>
      <c r="P1" s="345"/>
      <c r="Q1" s="345"/>
      <c r="S1" s="329" t="s">
        <v>418</v>
      </c>
      <c r="T1" s="329"/>
      <c r="U1" s="329"/>
      <c r="V1" s="329"/>
    </row>
    <row r="2" spans="1:22" ht="7.5" customHeight="1">
      <c r="D2" s="345"/>
      <c r="E2" s="345"/>
      <c r="F2" s="345"/>
      <c r="G2" s="345"/>
      <c r="I2" s="345"/>
      <c r="J2" s="345"/>
      <c r="K2" s="345"/>
      <c r="L2" s="345"/>
      <c r="N2" s="345"/>
      <c r="O2" s="345"/>
      <c r="P2" s="345"/>
      <c r="Q2" s="345"/>
      <c r="S2" s="329"/>
      <c r="T2" s="329"/>
      <c r="U2" s="329"/>
      <c r="V2" s="329"/>
    </row>
    <row r="3" spans="1:22">
      <c r="A3" s="1" t="s">
        <v>13</v>
      </c>
      <c r="D3" s="344" t="str">
        <f>Achievements!B5</f>
        <v>Backyard Jungle / My Tiger Jungle</v>
      </c>
      <c r="E3" s="344"/>
      <c r="F3" s="344"/>
      <c r="G3" s="344"/>
      <c r="I3" s="344" t="str">
        <f>Electives!B6</f>
        <v>Curiosity, Intrigue, and Magical Mysteries</v>
      </c>
      <c r="J3" s="344"/>
      <c r="K3" s="344"/>
      <c r="L3" s="344"/>
      <c r="N3" s="344" t="str">
        <f>Electives!B61</f>
        <v>Sky is the Limit</v>
      </c>
      <c r="O3" s="344"/>
      <c r="P3" s="344"/>
      <c r="Q3" s="344"/>
      <c r="S3" s="175"/>
      <c r="T3" s="34" t="str">
        <f>'Cub Awards'!C5</f>
        <v>Emergency Preparedness</v>
      </c>
      <c r="U3" s="34"/>
      <c r="V3" s="68"/>
    </row>
    <row r="4" spans="1:22" ht="12.75" customHeight="1">
      <c r="A4" s="43" t="s">
        <v>33</v>
      </c>
      <c r="B4" s="16" t="str">
        <f>Bobcat!T13</f>
        <v/>
      </c>
      <c r="D4" s="346" t="str">
        <f>Achievements!E5</f>
        <v>(do 1 and two of 2-5)</v>
      </c>
      <c r="E4" s="16">
        <f>Achievements!B6</f>
        <v>1</v>
      </c>
      <c r="F4" s="105" t="str">
        <f>Achievements!C6</f>
        <v>With partner, go on a walk</v>
      </c>
      <c r="G4" s="16" t="str">
        <f>IF(Achievements!T6&lt;&gt;"", Achievements!T6, " ")</f>
        <v xml:space="preserve"> </v>
      </c>
      <c r="I4" s="335" t="str">
        <f>Electives!E6</f>
        <v>(do 1-2 and one of 3-5)</v>
      </c>
      <c r="J4" s="16" t="str">
        <f>Electives!B7</f>
        <v>1a</v>
      </c>
      <c r="K4" s="107" t="str">
        <f>Electives!C7</f>
        <v>Learn and Practice a magic trick</v>
      </c>
      <c r="L4" s="16" t="str">
        <f>IF(Electives!T7&lt;&gt;"", Electives!T7, " ")</f>
        <v xml:space="preserve"> </v>
      </c>
      <c r="N4" s="342" t="str">
        <f>Electives!E61</f>
        <v>(do 1-3 and one of 4-8)</v>
      </c>
      <c r="O4" s="16">
        <f>Electives!B62</f>
        <v>1</v>
      </c>
      <c r="P4" s="107" t="str">
        <f>Electives!C62</f>
        <v>Observe the night sky</v>
      </c>
      <c r="Q4" s="16" t="str">
        <f>IF(Electives!T62&lt;&gt;"", Electives!T62, " ")</f>
        <v xml:space="preserve"> </v>
      </c>
      <c r="S4" s="177">
        <f>'Cub Awards'!B6</f>
        <v>1</v>
      </c>
      <c r="T4" s="278" t="str">
        <f>'Cub Awards'!C6</f>
        <v>Cover a family fire plan and drill</v>
      </c>
      <c r="U4" s="278"/>
      <c r="V4" s="176" t="str">
        <f>IF('Cub Awards'!T6&lt;&gt;"", 'Cub Awards'!T6, "")</f>
        <v/>
      </c>
    </row>
    <row r="5" spans="1:22">
      <c r="A5" s="18" t="s">
        <v>32</v>
      </c>
      <c r="B5" s="21" t="str">
        <f>Tiger!T15</f>
        <v/>
      </c>
      <c r="D5" s="346"/>
      <c r="E5" s="16">
        <f>Achievements!B7</f>
        <v>2</v>
      </c>
      <c r="F5" s="105" t="str">
        <f>Achievements!C7</f>
        <v>Take a 1-foot hike</v>
      </c>
      <c r="G5" s="16" t="str">
        <f>IF(Achievements!T7&lt;&gt;"", Achievements!T7, " ")</f>
        <v xml:space="preserve"> </v>
      </c>
      <c r="I5" s="336"/>
      <c r="J5" s="16" t="str">
        <f>Electives!B8</f>
        <v>1b</v>
      </c>
      <c r="K5" s="107" t="str">
        <f>Electives!C8</f>
        <v>Create an invitation to a magic show</v>
      </c>
      <c r="L5" s="16" t="str">
        <f>IF(Electives!T8&lt;&gt;"", Electives!T8, " ")</f>
        <v xml:space="preserve"> </v>
      </c>
      <c r="N5" s="342"/>
      <c r="O5" s="16">
        <f>Electives!B63</f>
        <v>2</v>
      </c>
      <c r="P5" s="107" t="str">
        <f>Electives!C63</f>
        <v>Use a telescope or binoculars</v>
      </c>
      <c r="Q5" s="16" t="str">
        <f>IF(Electives!T63&lt;&gt;"", Electives!T63, " ")</f>
        <v xml:space="preserve"> </v>
      </c>
      <c r="S5" s="177">
        <f>'Cub Awards'!B7</f>
        <v>2</v>
      </c>
      <c r="T5" s="278" t="str">
        <f>'Cub Awards'!C7</f>
        <v>Discuss family emergency plan</v>
      </c>
      <c r="U5" s="278"/>
      <c r="V5" s="176" t="str">
        <f>IF('Cub Awards'!T7&lt;&gt;"", 'Cub Awards'!T7, "")</f>
        <v/>
      </c>
    </row>
    <row r="6" spans="1:22">
      <c r="A6" s="18" t="s">
        <v>244</v>
      </c>
      <c r="B6" s="21" t="str">
        <f>IF(COUNTIF(B11:B16,"C")&gt;0, COUNTIF(B11:B16,"C"), " ")</f>
        <v xml:space="preserve"> </v>
      </c>
      <c r="D6" s="346"/>
      <c r="E6" s="16">
        <f>Achievements!B8</f>
        <v>3</v>
      </c>
      <c r="F6" s="105" t="str">
        <f>Achievements!C8</f>
        <v>Point out two local birds</v>
      </c>
      <c r="G6" s="16" t="str">
        <f>IF(Achievements!T8&lt;&gt;"", Achievements!T8, " ")</f>
        <v xml:space="preserve"> </v>
      </c>
      <c r="I6" s="336"/>
      <c r="J6" s="16" t="str">
        <f>Electives!B9</f>
        <v>1c</v>
      </c>
      <c r="K6" s="107" t="str">
        <f>Electives!C9</f>
        <v>Put on a magic show</v>
      </c>
      <c r="L6" s="16" t="str">
        <f>IF(Electives!T9&lt;&gt;"", Electives!T9, " ")</f>
        <v xml:space="preserve"> </v>
      </c>
      <c r="N6" s="342"/>
      <c r="O6" s="16">
        <f>Electives!B64</f>
        <v>3</v>
      </c>
      <c r="P6" s="144" t="str">
        <f>Electives!C64</f>
        <v>Learn about two astronauts who were Scouts</v>
      </c>
      <c r="Q6" s="16" t="str">
        <f>IF(Electives!T64&lt;&gt;"", Electives!T64, " ")</f>
        <v xml:space="preserve"> </v>
      </c>
      <c r="S6" s="177">
        <f>'Cub Awards'!B8</f>
        <v>3</v>
      </c>
      <c r="T6" s="278" t="str">
        <f>'Cub Awards'!C8</f>
        <v>Create/plan/practice getting help</v>
      </c>
      <c r="U6" s="278"/>
      <c r="V6" s="176" t="str">
        <f>IF('Cub Awards'!T8&lt;&gt;"", 'Cub Awards'!T8, "")</f>
        <v/>
      </c>
    </row>
    <row r="7" spans="1:22">
      <c r="A7" s="47" t="s">
        <v>245</v>
      </c>
      <c r="B7" s="21" t="str">
        <f>IF(COUNTIF(B19:B31,"C")&gt;0, COUNTIF(B19:B31,"C"), " ")</f>
        <v xml:space="preserve"> </v>
      </c>
      <c r="D7" s="346"/>
      <c r="E7" s="16">
        <f>Achievements!B9</f>
        <v>4</v>
      </c>
      <c r="F7" s="105" t="str">
        <f>Achievements!C9</f>
        <v>Plant a plant in your neighborhood</v>
      </c>
      <c r="G7" s="16" t="str">
        <f>IF(Achievements!T9&lt;&gt;"", Achievements!T9, " ")</f>
        <v xml:space="preserve"> </v>
      </c>
      <c r="I7" s="336"/>
      <c r="J7" s="16">
        <f>Electives!B10</f>
        <v>2</v>
      </c>
      <c r="K7" s="107" t="str">
        <f>Electives!C10</f>
        <v>Spell your name in ASL and Braille</v>
      </c>
      <c r="L7" s="16" t="str">
        <f>IF(Electives!T10&lt;&gt;"", Electives!T10, " ")</f>
        <v xml:space="preserve"> </v>
      </c>
      <c r="N7" s="342"/>
      <c r="O7" s="16">
        <f>Electives!B65</f>
        <v>4</v>
      </c>
      <c r="P7" s="107" t="str">
        <f>Electives!C65</f>
        <v>Learn about two constellations</v>
      </c>
      <c r="Q7" s="16" t="str">
        <f>IF(Electives!T65&lt;&gt;"", Electives!T65, " ")</f>
        <v xml:space="preserve"> </v>
      </c>
      <c r="S7" s="177">
        <f>'Cub Awards'!B9</f>
        <v>4</v>
      </c>
      <c r="T7" s="278" t="str">
        <f>'Cub Awards'!C9</f>
        <v>Take a first-aid course for children</v>
      </c>
      <c r="U7" s="278"/>
      <c r="V7" s="176" t="str">
        <f>IF('Cub Awards'!T9&lt;&gt;"", 'Cub Awards'!T9, "")</f>
        <v/>
      </c>
    </row>
    <row r="8" spans="1:22" ht="12.75" customHeight="1">
      <c r="D8" s="346"/>
      <c r="E8" s="16">
        <f>Achievements!B10</f>
        <v>5</v>
      </c>
      <c r="F8" s="105" t="str">
        <f>Achievements!C10</f>
        <v>Build and hang a birdhouse</v>
      </c>
      <c r="G8" s="16" t="str">
        <f>IF(Achievements!T10&lt;&gt;"", Achievements!T10, " ")</f>
        <v xml:space="preserve"> </v>
      </c>
      <c r="I8" s="336"/>
      <c r="J8" s="16">
        <f>Electives!B11</f>
        <v>3</v>
      </c>
      <c r="K8" s="107" t="str">
        <f>Electives!C11</f>
        <v>Create a secret code</v>
      </c>
      <c r="L8" s="16" t="str">
        <f>IF(Electives!T11&lt;&gt;"", Electives!T11, " ")</f>
        <v xml:space="preserve"> </v>
      </c>
      <c r="N8" s="342"/>
      <c r="O8" s="16">
        <f>Electives!B66</f>
        <v>5</v>
      </c>
      <c r="P8" s="107" t="str">
        <f>Electives!C66</f>
        <v>Create your own constellation</v>
      </c>
      <c r="Q8" s="16" t="str">
        <f>IF(Electives!T66&lt;&gt;"", Electives!T66, " ")</f>
        <v xml:space="preserve"> </v>
      </c>
      <c r="S8" s="177">
        <f>'Cub Awards'!B10</f>
        <v>5</v>
      </c>
      <c r="T8" s="278" t="str">
        <f>'Cub Awards'!C10</f>
        <v>Join a safe kids program</v>
      </c>
      <c r="U8" s="278"/>
      <c r="V8" s="176" t="str">
        <f>IF('Cub Awards'!T10&lt;&gt;"", 'Cub Awards'!T10, "")</f>
        <v/>
      </c>
    </row>
    <row r="9" spans="1:22" ht="12.75" customHeight="1">
      <c r="D9" s="344" t="str">
        <f>Achievements!B12</f>
        <v>Games Tigers Play</v>
      </c>
      <c r="E9" s="344"/>
      <c r="F9" s="344"/>
      <c r="G9" s="141" t="str">
        <f>IF(Achievements!T11&lt;&gt;"", Achievements!T11, " ")</f>
        <v xml:space="preserve"> </v>
      </c>
      <c r="I9" s="336"/>
      <c r="J9" s="16">
        <f>Electives!B12</f>
        <v>4</v>
      </c>
      <c r="K9" s="107" t="str">
        <f>Electives!C12</f>
        <v>Crack a different secret code</v>
      </c>
      <c r="L9" s="16" t="str">
        <f>IF(Electives!T12&lt;&gt;"", Electives!T12, " ")</f>
        <v xml:space="preserve"> </v>
      </c>
      <c r="N9" s="342"/>
      <c r="O9" s="16">
        <f>Electives!B67</f>
        <v>6</v>
      </c>
      <c r="P9" s="107" t="str">
        <f>Electives!C67</f>
        <v>Create a homemade constellation</v>
      </c>
      <c r="Q9" s="16" t="str">
        <f>IF(Electives!T67&lt;&gt;"", Electives!T67, " ")</f>
        <v xml:space="preserve"> </v>
      </c>
      <c r="S9" s="177">
        <f>'Cub Awards'!B11</f>
        <v>6</v>
      </c>
      <c r="T9" s="278" t="str">
        <f>'Cub Awards'!C11</f>
        <v>Show what you have learned</v>
      </c>
      <c r="U9" s="278"/>
      <c r="V9" s="176" t="str">
        <f>IF('Cub Awards'!T11&lt;&gt;"", 'Cub Awards'!T11, "")</f>
        <v/>
      </c>
    </row>
    <row r="10" spans="1:22" ht="12" customHeight="1">
      <c r="A10" s="1" t="s">
        <v>14</v>
      </c>
      <c r="D10" s="342" t="str">
        <f>Achievements!E12</f>
        <v>(do 1, 2, and two of 3-5)</v>
      </c>
      <c r="E10" s="16" t="str">
        <f>Achievements!B13</f>
        <v>1a</v>
      </c>
      <c r="F10" s="105" t="str">
        <f>Achievements!C13</f>
        <v>Play two initiative games with your den</v>
      </c>
      <c r="G10" s="16" t="str">
        <f>IF(Achievements!T13&lt;&gt;"", Achievements!T13, " ")</f>
        <v xml:space="preserve"> </v>
      </c>
      <c r="I10" s="337"/>
      <c r="J10" s="16">
        <f>Electives!B13</f>
        <v>5</v>
      </c>
      <c r="K10" s="107" t="str">
        <f>Electives!C13</f>
        <v>Demonstrate how magic works</v>
      </c>
      <c r="L10" s="16" t="str">
        <f>IF(Electives!T13&lt;&gt;"", Electives!T13, " ")</f>
        <v xml:space="preserve"> </v>
      </c>
      <c r="N10" s="342"/>
      <c r="O10" s="16">
        <f>Electives!B68</f>
        <v>7</v>
      </c>
      <c r="P10" s="107" t="str">
        <f>Electives!C68</f>
        <v>Learn about two jobs in astronomy</v>
      </c>
      <c r="Q10" s="16" t="str">
        <f>IF(Electives!T68&lt;&gt;"", Electives!T68, " ")</f>
        <v xml:space="preserve"> </v>
      </c>
      <c r="T10" s="330" t="str">
        <f>'Cub Awards'!C13</f>
        <v>Outdoor Activity Award</v>
      </c>
      <c r="U10" s="331"/>
    </row>
    <row r="11" spans="1:22">
      <c r="A11" s="19" t="str">
        <f>D3</f>
        <v>Backyard Jungle / My Tiger Jungle</v>
      </c>
      <c r="B11" s="111" t="str">
        <f>Achievements!T11</f>
        <v xml:space="preserve"> </v>
      </c>
      <c r="D11" s="342"/>
      <c r="E11" s="16" t="str">
        <f>Achievements!B14</f>
        <v>1b</v>
      </c>
      <c r="F11" s="105" t="str">
        <f>Achievements!C14</f>
        <v>Listen carefully to and follow the rules</v>
      </c>
      <c r="G11" s="16" t="str">
        <f>IF(Achievements!T14&lt;&gt;"", Achievements!T14, " ")</f>
        <v xml:space="preserve"> </v>
      </c>
      <c r="I11" s="338" t="str">
        <f>Electives!B15</f>
        <v>Earning Your Stripes</v>
      </c>
      <c r="J11" s="338"/>
      <c r="K11" s="338"/>
      <c r="N11" s="342"/>
      <c r="O11" s="16">
        <f>Electives!B69</f>
        <v>8</v>
      </c>
      <c r="P11" s="107" t="str">
        <f>Electives!C69</f>
        <v>Visit a planetarium</v>
      </c>
      <c r="Q11" s="16" t="str">
        <f>IF(Electives!T69&lt;&gt;"", Electives!T69, " ")</f>
        <v xml:space="preserve"> </v>
      </c>
      <c r="S11" s="177">
        <f>'Cub Awards'!B14</f>
        <v>1</v>
      </c>
      <c r="T11" s="278" t="str">
        <f>'Cub Awards'!C14</f>
        <v>Attend either summer Day or Resident camp</v>
      </c>
      <c r="U11" s="278"/>
      <c r="V11" s="176" t="str">
        <f>IF('Cub Awards'!T14&lt;&gt;"", 'Cub Awards'!T14, "")</f>
        <v/>
      </c>
    </row>
    <row r="12" spans="1:22" ht="12.75" customHeight="1">
      <c r="A12" s="20" t="str">
        <f>D9</f>
        <v>Games Tigers Play</v>
      </c>
      <c r="B12" s="111" t="str">
        <f>Achievements!T20</f>
        <v/>
      </c>
      <c r="D12" s="342"/>
      <c r="E12" s="16" t="str">
        <f>Achievements!B15</f>
        <v>1c</v>
      </c>
      <c r="F12" s="143" t="str">
        <f>Achievements!C15</f>
        <v>Talk about what you learned while playing</v>
      </c>
      <c r="G12" s="16" t="str">
        <f>IF(Achievements!T15&lt;&gt;"", Achievements!T15, " ")</f>
        <v xml:space="preserve"> </v>
      </c>
      <c r="I12" s="343" t="str">
        <f>Electives!E15</f>
        <v>(do all)</v>
      </c>
      <c r="J12" s="16">
        <f>Electives!B16</f>
        <v>1</v>
      </c>
      <c r="K12" s="107" t="str">
        <f>Electives!C16</f>
        <v>Share five things that are orange</v>
      </c>
      <c r="L12" s="16" t="str">
        <f>IF(Electives!T16&lt;&gt;"", Electives!T16, " ")</f>
        <v xml:space="preserve"> </v>
      </c>
      <c r="N12" s="344" t="str">
        <f>Electives!B71</f>
        <v>Stories in Shapes</v>
      </c>
      <c r="O12" s="344"/>
      <c r="P12" s="344"/>
      <c r="Q12" s="344"/>
      <c r="S12" s="177">
        <f>'Cub Awards'!B15</f>
        <v>2</v>
      </c>
      <c r="T12" s="278" t="str">
        <f>'Cub Awards'!C15</f>
        <v>Complete Backyard Jungle / My Tiger Jungle</v>
      </c>
      <c r="U12" s="278"/>
      <c r="V12" s="176" t="str">
        <f>IF('Cub Awards'!T15&lt;&gt;"", 'Cub Awards'!T15, "")</f>
        <v xml:space="preserve"> </v>
      </c>
    </row>
    <row r="13" spans="1:22" ht="13.15" customHeight="1">
      <c r="A13" s="20" t="str">
        <f>D17</f>
        <v>My Family's Duty to God</v>
      </c>
      <c r="B13" s="111" t="str">
        <f>Achievements!T27</f>
        <v xml:space="preserve"> </v>
      </c>
      <c r="D13" s="342"/>
      <c r="E13" s="16">
        <f>Achievements!B16</f>
        <v>2</v>
      </c>
      <c r="F13" s="142" t="str">
        <f>Achievements!C16</f>
        <v>Bring a nutritious snack to den meeting</v>
      </c>
      <c r="G13" s="16" t="str">
        <f>IF(Achievements!T16&lt;&gt;"", Achievements!T16, " ")</f>
        <v xml:space="preserve"> </v>
      </c>
      <c r="I13" s="343"/>
      <c r="J13" s="16">
        <f>Electives!B17</f>
        <v>2</v>
      </c>
      <c r="K13" s="145" t="str">
        <f>Electives!C17</f>
        <v>Demonstrate loyalty to others over a week</v>
      </c>
      <c r="L13" s="16" t="str">
        <f>IF(Electives!T17&lt;&gt;"", Electives!T17, " ")</f>
        <v xml:space="preserve"> </v>
      </c>
      <c r="N13" s="339" t="str">
        <f>Electives!E71</f>
        <v>(do four)</v>
      </c>
      <c r="O13" s="16">
        <f>Electives!B72</f>
        <v>1</v>
      </c>
      <c r="P13" s="108" t="str">
        <f>Electives!C72</f>
        <v>Visit an art gallery or museum</v>
      </c>
      <c r="Q13" s="16" t="str">
        <f>IF(Electives!T72&lt;&gt;"", Electives!T72, " ")</f>
        <v xml:space="preserve"> </v>
      </c>
      <c r="S13" s="177">
        <f>'Cub Awards'!B16</f>
        <v>3</v>
      </c>
      <c r="T13" s="278" t="str">
        <f>'Cub Awards'!C16</f>
        <v>do four</v>
      </c>
      <c r="U13" s="278"/>
      <c r="V13" s="176" t="str">
        <f>IF('Cub Awards'!T16&lt;&gt;"", 'Cub Awards'!T16, "")</f>
        <v/>
      </c>
    </row>
    <row r="14" spans="1:22">
      <c r="A14" s="20" t="str">
        <f>D23</f>
        <v>Team Tiger</v>
      </c>
      <c r="B14" s="111" t="str">
        <f>Achievements!T34</f>
        <v/>
      </c>
      <c r="D14" s="342"/>
      <c r="E14" s="16">
        <f>Achievements!B17</f>
        <v>3</v>
      </c>
      <c r="F14" s="105" t="str">
        <f>Achievements!C17</f>
        <v>Make up a game with your den</v>
      </c>
      <c r="G14" s="16" t="str">
        <f>IF(Achievements!T17&lt;&gt;"", Achievements!T17, " ")</f>
        <v xml:space="preserve"> </v>
      </c>
      <c r="I14" s="343"/>
      <c r="J14" s="16">
        <f>Electives!B18</f>
        <v>3</v>
      </c>
      <c r="K14" s="107" t="str">
        <f>Electives!C18</f>
        <v>Do a new task to help your family</v>
      </c>
      <c r="L14" s="16" t="str">
        <f>IF(Electives!T18&lt;&gt;"", Electives!T18, " ")</f>
        <v xml:space="preserve"> </v>
      </c>
      <c r="N14" s="340"/>
      <c r="O14" s="16">
        <f>Electives!B73</f>
        <v>2</v>
      </c>
      <c r="P14" s="108" t="str">
        <f>Electives!C73</f>
        <v>Discuss what you like about art piece</v>
      </c>
      <c r="Q14" s="16" t="str">
        <f>IF(Electives!T73&lt;&gt;"", Electives!T73, " ")</f>
        <v xml:space="preserve"> </v>
      </c>
      <c r="S14" s="177" t="str">
        <f>'Cub Awards'!B17</f>
        <v>a</v>
      </c>
      <c r="T14" s="278" t="str">
        <f>'Cub Awards'!C17</f>
        <v>Participate in nature hike</v>
      </c>
      <c r="U14" s="278"/>
      <c r="V14" s="176" t="str">
        <f>IF('Cub Awards'!T17&lt;&gt;"", 'Cub Awards'!T17, "")</f>
        <v/>
      </c>
    </row>
    <row r="15" spans="1:22">
      <c r="A15" s="20" t="str">
        <f>D29</f>
        <v>Tiger Bites</v>
      </c>
      <c r="B15" s="111" t="str">
        <f>Achievements!T42</f>
        <v/>
      </c>
      <c r="D15" s="342"/>
      <c r="E15" s="16">
        <f>Achievements!B18</f>
        <v>4</v>
      </c>
      <c r="F15" s="105" t="str">
        <f>Achievements!C18</f>
        <v>Make up a new game and play it</v>
      </c>
      <c r="G15" s="16" t="str">
        <f>IF(Achievements!T18&lt;&gt;"", Achievements!T18, " ")</f>
        <v xml:space="preserve"> </v>
      </c>
      <c r="I15" s="343"/>
      <c r="J15" s="16">
        <f>Electives!B19</f>
        <v>4</v>
      </c>
      <c r="K15" s="107" t="str">
        <f>Electives!C19</f>
        <v>Talk about polite language</v>
      </c>
      <c r="L15" s="16" t="str">
        <f>IF(Electives!T19&lt;&gt;"", Electives!T19, " ")</f>
        <v xml:space="preserve"> </v>
      </c>
      <c r="N15" s="340"/>
      <c r="O15" s="16">
        <f>Electives!B74</f>
        <v>3</v>
      </c>
      <c r="P15" s="108" t="str">
        <f>Electives!C74</f>
        <v>Create an art piece</v>
      </c>
      <c r="Q15" s="16" t="str">
        <f>IF(Electives!T74&lt;&gt;"", Electives!T74, " ")</f>
        <v xml:space="preserve"> </v>
      </c>
      <c r="S15" s="177" t="str">
        <f>'Cub Awards'!B18</f>
        <v>b</v>
      </c>
      <c r="T15" s="278" t="str">
        <f>'Cub Awards'!C18</f>
        <v>Participate in outdoor activity</v>
      </c>
      <c r="U15" s="278"/>
      <c r="V15" s="176" t="str">
        <f>IF('Cub Awards'!T18&lt;&gt;"", 'Cub Awards'!T18, "")</f>
        <v/>
      </c>
    </row>
    <row r="16" spans="1:22" ht="12.75" customHeight="1">
      <c r="A16" s="112" t="str">
        <f>D36</f>
        <v>Tigers in the Wild</v>
      </c>
      <c r="B16" s="111" t="str">
        <f>Achievements!T53</f>
        <v/>
      </c>
      <c r="D16" s="342"/>
      <c r="E16" s="16">
        <f>Achievements!B19</f>
        <v>5</v>
      </c>
      <c r="F16" s="105" t="str">
        <f>Achievements!C19</f>
        <v>Learn how being active is part of health</v>
      </c>
      <c r="G16" s="16" t="str">
        <f>IF(Achievements!T19&lt;&gt;"", Achievements!T19, " ")</f>
        <v xml:space="preserve"> </v>
      </c>
      <c r="I16" s="343"/>
      <c r="J16" s="16">
        <f>Electives!B20</f>
        <v>5</v>
      </c>
      <c r="K16" s="107" t="str">
        <f>Electives!C20</f>
        <v>Play a game with your den politely</v>
      </c>
      <c r="L16" s="16" t="str">
        <f>IF(Electives!T20&lt;&gt;"", Electives!T20, " ")</f>
        <v xml:space="preserve"> </v>
      </c>
      <c r="N16" s="340"/>
      <c r="O16" s="16">
        <f>Electives!B75</f>
        <v>4</v>
      </c>
      <c r="P16" s="108" t="str">
        <f>Electives!C75</f>
        <v>Create an art piece using shapes</v>
      </c>
      <c r="Q16" s="16" t="str">
        <f>IF(Electives!T75&lt;&gt;"", Electives!T75, " ")</f>
        <v xml:space="preserve"> </v>
      </c>
      <c r="S16" s="177" t="str">
        <f>'Cub Awards'!B19</f>
        <v>c</v>
      </c>
      <c r="T16" s="278" t="str">
        <f>'Cub Awards'!C19</f>
        <v>Explain the buddy system</v>
      </c>
      <c r="U16" s="278"/>
      <c r="V16" s="176" t="str">
        <f>IF('Cub Awards'!T19&lt;&gt;"", 'Cub Awards'!T19, "")</f>
        <v/>
      </c>
    </row>
    <row r="17" spans="1:22">
      <c r="A17" s="45"/>
      <c r="B17" s="46"/>
      <c r="D17" s="344" t="str">
        <f>Achievements!B21</f>
        <v>My Family's Duty to God</v>
      </c>
      <c r="E17" s="344"/>
      <c r="F17" s="344"/>
      <c r="G17" s="344"/>
      <c r="I17" s="343"/>
      <c r="J17" s="16">
        <f>Electives!B21</f>
        <v>6</v>
      </c>
      <c r="K17" s="107" t="str">
        <f>Electives!C21</f>
        <v>Work on a service project</v>
      </c>
      <c r="L17" s="16" t="str">
        <f>IF(Electives!T21&lt;&gt;"", Electives!T21, " ")</f>
        <v xml:space="preserve"> </v>
      </c>
      <c r="N17" s="341"/>
      <c r="O17" s="16">
        <f>Electives!B76</f>
        <v>5</v>
      </c>
      <c r="P17" s="108" t="str">
        <f>Electives!C76</f>
        <v>Use tangrams to create shapes</v>
      </c>
      <c r="Q17" s="16" t="str">
        <f>IF(Electives!T76&lt;&gt;"", Electives!T76, " ")</f>
        <v xml:space="preserve"> </v>
      </c>
      <c r="R17" s="138"/>
      <c r="S17" s="177" t="str">
        <f>'Cub Awards'!B20</f>
        <v>d</v>
      </c>
      <c r="T17" s="278" t="str">
        <f>'Cub Awards'!C20</f>
        <v>Attend a pack overnighter</v>
      </c>
      <c r="U17" s="278"/>
      <c r="V17" s="176" t="str">
        <f>IF('Cub Awards'!T20&lt;&gt;"", 'Cub Awards'!T20, "")</f>
        <v/>
      </c>
    </row>
    <row r="18" spans="1:22" ht="12.75" customHeight="1">
      <c r="A18" s="1" t="s">
        <v>243</v>
      </c>
      <c r="D18" s="332" t="str">
        <f>Achievements!E21</f>
        <v>(do 1 and two of 2-5)</v>
      </c>
      <c r="E18" s="16">
        <f>Achievements!B22</f>
        <v>1</v>
      </c>
      <c r="F18" s="105" t="str">
        <f>Achievements!C22</f>
        <v>Find out what duty to God means</v>
      </c>
      <c r="G18" s="16" t="str">
        <f>IF(Achievements!T22&lt;&gt;"", Achievements!T22, " ")</f>
        <v xml:space="preserve"> </v>
      </c>
      <c r="I18" s="338" t="str">
        <f>Electives!B23</f>
        <v>Family Stories</v>
      </c>
      <c r="J18" s="338"/>
      <c r="K18" s="338"/>
      <c r="L18" s="141" t="str">
        <f>IF(Electives!T22&lt;&gt;"", Electives!T22, " ")</f>
        <v xml:space="preserve"> </v>
      </c>
      <c r="N18" s="338" t="str">
        <f>Electives!B78</f>
        <v>Tiger-iffic!</v>
      </c>
      <c r="O18" s="338"/>
      <c r="P18" s="338"/>
      <c r="Q18" s="338"/>
      <c r="S18" s="177" t="str">
        <f>'Cub Awards'!B21</f>
        <v>e</v>
      </c>
      <c r="T18" s="278" t="str">
        <f>'Cub Awards'!C21</f>
        <v>Complete an oudoor service project</v>
      </c>
      <c r="U18" s="278"/>
      <c r="V18" s="176" t="str">
        <f>IF('Cub Awards'!T21&lt;&gt;"", 'Cub Awards'!T21, "")</f>
        <v/>
      </c>
    </row>
    <row r="19" spans="1:22">
      <c r="A19" s="114" t="str">
        <f>I3</f>
        <v>Curiosity, Intrigue, and Magical Mysteries</v>
      </c>
      <c r="B19" s="16" t="str">
        <f>Electives!T14</f>
        <v/>
      </c>
      <c r="D19" s="333"/>
      <c r="E19" s="16">
        <f>Achievements!B23</f>
        <v>2</v>
      </c>
      <c r="F19" s="142" t="str">
        <f>Achievements!C23</f>
        <v>What makes family member special</v>
      </c>
      <c r="G19" s="16" t="str">
        <f>IF(Achievements!T23&lt;&gt;"", Achievements!T23, " ")</f>
        <v xml:space="preserve"> </v>
      </c>
      <c r="I19" s="343" t="str">
        <f>Electives!E23</f>
        <v>(do 1 and three of 2-8)</v>
      </c>
      <c r="J19" s="16">
        <f>Electives!B24</f>
        <v>1</v>
      </c>
      <c r="K19" s="107" t="str">
        <f>Electives!C24</f>
        <v>Discuss where your family originated</v>
      </c>
      <c r="L19" s="16" t="str">
        <f>IF(Electives!T24&lt;&gt;"", Electives!T24, " ")</f>
        <v xml:space="preserve"> </v>
      </c>
      <c r="N19" s="348" t="str">
        <f>Electives!E78</f>
        <v>(do 1-3 and one of 4-6)</v>
      </c>
      <c r="O19" s="16">
        <f>Electives!B79</f>
        <v>1</v>
      </c>
      <c r="P19" s="107" t="str">
        <f>Electives!C79</f>
        <v>Play two games by yourself</v>
      </c>
      <c r="Q19" s="16" t="str">
        <f>IF(Electives!T79&lt;&gt;"", Electives!T79, " ")</f>
        <v xml:space="preserve"> </v>
      </c>
      <c r="S19" s="177" t="str">
        <f>'Cub Awards'!B22</f>
        <v>f</v>
      </c>
      <c r="T19" s="278" t="str">
        <f>'Cub Awards'!C22</f>
        <v>Complete conservation project</v>
      </c>
      <c r="U19" s="278"/>
      <c r="V19" s="176" t="str">
        <f>IF('Cub Awards'!T22&lt;&gt;"", 'Cub Awards'!T22, "")</f>
        <v/>
      </c>
    </row>
    <row r="20" spans="1:22" ht="12.75" customHeight="1">
      <c r="A20" s="115" t="str">
        <f>I11</f>
        <v>Earning Your Stripes</v>
      </c>
      <c r="B20" s="16" t="str">
        <f>Electives!T22</f>
        <v xml:space="preserve"> </v>
      </c>
      <c r="D20" s="333"/>
      <c r="E20" s="16">
        <f>Achievements!B24</f>
        <v>3</v>
      </c>
      <c r="F20" s="105" t="str">
        <f>Achievements!C24</f>
        <v>Show your family's beliefs</v>
      </c>
      <c r="G20" s="16" t="str">
        <f>IF(Achievements!T24&lt;&gt;"", Achievements!T24, " ")</f>
        <v xml:space="preserve"> </v>
      </c>
      <c r="I20" s="343"/>
      <c r="J20" s="16">
        <f>Electives!B25</f>
        <v>2</v>
      </c>
      <c r="K20" s="107" t="str">
        <f>Electives!C25</f>
        <v>Make a family crest</v>
      </c>
      <c r="L20" s="16" t="str">
        <f>IF(Electives!T25&lt;&gt;"", Electives!T25, " ")</f>
        <v xml:space="preserve"> </v>
      </c>
      <c r="N20" s="348"/>
      <c r="O20" s="16">
        <f>Electives!B80</f>
        <v>2</v>
      </c>
      <c r="P20" s="107" t="str">
        <f>Electives!C80</f>
        <v>Play an inside game</v>
      </c>
      <c r="Q20" s="16" t="str">
        <f>IF(Electives!T80&lt;&gt;"", Electives!T80, " ")</f>
        <v xml:space="preserve"> </v>
      </c>
      <c r="S20" s="177" t="str">
        <f>'Cub Awards'!B23</f>
        <v>g</v>
      </c>
      <c r="T20" s="278" t="str">
        <f>'Cub Awards'!C23</f>
        <v>Earn the Summertime Pack Award</v>
      </c>
      <c r="U20" s="278"/>
      <c r="V20" s="176" t="str">
        <f>IF('Cub Awards'!T23&lt;&gt;"", 'Cub Awards'!T23, "")</f>
        <v/>
      </c>
    </row>
    <row r="21" spans="1:22">
      <c r="A21" s="115" t="str">
        <f>I18</f>
        <v>Family Stories</v>
      </c>
      <c r="B21" s="16" t="str">
        <f>Electives!T32</f>
        <v/>
      </c>
      <c r="D21" s="333"/>
      <c r="E21" s="16">
        <f>Achievements!B25</f>
        <v>4</v>
      </c>
      <c r="F21" s="105" t="str">
        <f>Achievements!C25</f>
        <v>Participate in a worship experience</v>
      </c>
      <c r="G21" s="16" t="str">
        <f>IF(Achievements!T25&lt;&gt;"", Achievements!T25, " ")</f>
        <v xml:space="preserve"> </v>
      </c>
      <c r="I21" s="343"/>
      <c r="J21" s="16">
        <f>Electives!B26</f>
        <v>3</v>
      </c>
      <c r="K21" s="107" t="str">
        <f>Electives!C26</f>
        <v>Find out about your heritage</v>
      </c>
      <c r="L21" s="16" t="str">
        <f>IF(Electives!T26&lt;&gt;"", Electives!T26, " ")</f>
        <v xml:space="preserve"> </v>
      </c>
      <c r="N21" s="348"/>
      <c r="O21" s="16">
        <f>Electives!B81</f>
        <v>3</v>
      </c>
      <c r="P21" s="107" t="str">
        <f>Electives!C81</f>
        <v>Play a problem-solving game</v>
      </c>
      <c r="Q21" s="16" t="str">
        <f>IF(Electives!T81&lt;&gt;"", Electives!T81, " ")</f>
        <v xml:space="preserve"> </v>
      </c>
      <c r="S21" s="177" t="str">
        <f>'Cub Awards'!B24</f>
        <v>h</v>
      </c>
      <c r="T21" s="278" t="str">
        <f>'Cub Awards'!C24</f>
        <v>Participate in nature observation</v>
      </c>
      <c r="U21" s="278"/>
      <c r="V21" s="176" t="str">
        <f>IF('Cub Awards'!T24&lt;&gt;"", 'Cub Awards'!T24, "")</f>
        <v/>
      </c>
    </row>
    <row r="22" spans="1:22">
      <c r="A22" s="115" t="str">
        <f>I27</f>
        <v>Floats and Boats</v>
      </c>
      <c r="B22" s="16" t="str">
        <f>Electives!T41</f>
        <v/>
      </c>
      <c r="D22" s="334"/>
      <c r="E22" s="16">
        <f>Achievements!B26</f>
        <v>5</v>
      </c>
      <c r="F22" s="143" t="str">
        <f>Achievements!C26</f>
        <v>Carry out an act that shows duty to God</v>
      </c>
      <c r="G22" s="16" t="str">
        <f>IF(Achievements!T26&lt;&gt;"", Achievements!T26, " ")</f>
        <v xml:space="preserve"> </v>
      </c>
      <c r="I22" s="343"/>
      <c r="J22" s="16">
        <f>Electives!B27</f>
        <v>4</v>
      </c>
      <c r="K22" s="107" t="str">
        <f>Electives!C27</f>
        <v>Interview a family elder</v>
      </c>
      <c r="L22" s="16" t="str">
        <f>IF(Electives!T27&lt;&gt;"", Electives!T27, " ")</f>
        <v xml:space="preserve"> </v>
      </c>
      <c r="N22" s="348"/>
      <c r="O22" s="16" t="str">
        <f>Electives!B82</f>
        <v>4a</v>
      </c>
      <c r="P22" s="107" t="str">
        <f>Electives!C82</f>
        <v>Play a family video game tournament</v>
      </c>
      <c r="Q22" s="16" t="str">
        <f>IF(Electives!T82&lt;&gt;"", Electives!T82, " ")</f>
        <v xml:space="preserve"> </v>
      </c>
      <c r="S22" s="177" t="str">
        <f>'Cub Awards'!B25</f>
        <v>i</v>
      </c>
      <c r="T22" s="278" t="str">
        <f>'Cub Awards'!C25</f>
        <v>Participate in outdoor aquatics</v>
      </c>
      <c r="U22" s="278"/>
      <c r="V22" s="176" t="str">
        <f>IF('Cub Awards'!T25&lt;&gt;"", 'Cub Awards'!T25, "")</f>
        <v/>
      </c>
    </row>
    <row r="23" spans="1:22">
      <c r="A23" s="116" t="str">
        <f>I35</f>
        <v>Good Knights</v>
      </c>
      <c r="B23" s="16" t="str">
        <f>Electives!T49</f>
        <v/>
      </c>
      <c r="D23" s="344" t="str">
        <f>Achievements!B28</f>
        <v>Team Tiger</v>
      </c>
      <c r="E23" s="344"/>
      <c r="F23" s="344"/>
      <c r="G23" s="344"/>
      <c r="I23" s="343"/>
      <c r="J23" s="16">
        <f>Electives!B28</f>
        <v>5</v>
      </c>
      <c r="K23" s="107" t="str">
        <f>Electives!C28</f>
        <v>Make a family tree</v>
      </c>
      <c r="L23" s="16" t="str">
        <f>IF(Electives!T28&lt;&gt;"", Electives!T28, " ")</f>
        <v xml:space="preserve"> </v>
      </c>
      <c r="N23" s="348"/>
      <c r="O23" s="16" t="str">
        <f>Electives!B83</f>
        <v>4b</v>
      </c>
      <c r="P23" s="145" t="str">
        <f>Electives!C83</f>
        <v>List three tips to help someone learn a game</v>
      </c>
      <c r="Q23" s="16" t="str">
        <f>IF(Electives!T83&lt;&gt;"", Electives!T83, " ")</f>
        <v xml:space="preserve"> </v>
      </c>
      <c r="S23" s="177" t="str">
        <f>'Cub Awards'!B26</f>
        <v>j</v>
      </c>
      <c r="T23" s="278" t="str">
        <f>'Cub Awards'!C26</f>
        <v>Participate in outdoor campfire pgm</v>
      </c>
      <c r="U23" s="278"/>
      <c r="V23" s="176" t="str">
        <f>IF('Cub Awards'!T26&lt;&gt;"", 'Cub Awards'!T26, "")</f>
        <v/>
      </c>
    </row>
    <row r="24" spans="1:22" ht="12.75" customHeight="1">
      <c r="A24" s="115" t="str">
        <f>I42</f>
        <v>Rolling Tigers</v>
      </c>
      <c r="B24" s="16" t="str">
        <f>Electives!T60</f>
        <v/>
      </c>
      <c r="D24" s="346" t="str">
        <f>Achievements!E28</f>
        <v>(do 1-2 and two of 3-5)</v>
      </c>
      <c r="E24" s="16">
        <f>Achievements!B29</f>
        <v>1</v>
      </c>
      <c r="F24" s="105" t="str">
        <f>Achievements!C29</f>
        <v>List different teams you're a part of</v>
      </c>
      <c r="G24" s="16" t="str">
        <f>IF(Achievements!T29&lt;&gt;"", Achievements!T29, " ")</f>
        <v xml:space="preserve"> </v>
      </c>
      <c r="I24" s="343"/>
      <c r="J24" s="16">
        <f>Electives!B29</f>
        <v>6</v>
      </c>
      <c r="K24" s="107" t="str">
        <f>Electives!C29</f>
        <v>Share what your name means</v>
      </c>
      <c r="L24" s="16" t="str">
        <f>IF(Electives!T29&lt;&gt;"", Electives!T29, " ")</f>
        <v xml:space="preserve"> </v>
      </c>
      <c r="N24" s="348"/>
      <c r="O24" s="16" t="str">
        <f>Electives!B84</f>
        <v>4c</v>
      </c>
      <c r="P24" s="108" t="str">
        <f>Electives!C84</f>
        <v>Play an appropriate game with a friend</v>
      </c>
      <c r="Q24" s="16" t="str">
        <f>IF(Electives!T84&lt;&gt;"", Electives!T84, " ")</f>
        <v xml:space="preserve"> </v>
      </c>
      <c r="S24" s="177" t="str">
        <f>'Cub Awards'!B27</f>
        <v>k</v>
      </c>
      <c r="T24" s="278" t="str">
        <f>'Cub Awards'!C27</f>
        <v>Participate in outdoor sporting event</v>
      </c>
      <c r="U24" s="278"/>
      <c r="V24" s="176" t="str">
        <f>IF('Cub Awards'!T27&lt;&gt;"", 'Cub Awards'!T27, "")</f>
        <v/>
      </c>
    </row>
    <row r="25" spans="1:22" ht="12.75" customHeight="1">
      <c r="A25" s="115" t="str">
        <f>N3</f>
        <v>Sky is the Limit</v>
      </c>
      <c r="B25" s="16" t="str">
        <f>Electives!T70</f>
        <v/>
      </c>
      <c r="D25" s="346"/>
      <c r="E25" s="16">
        <f>Achievements!B30</f>
        <v>2</v>
      </c>
      <c r="F25" s="105" t="str">
        <f>Achievements!C30</f>
        <v>Make a den job chart</v>
      </c>
      <c r="G25" s="16" t="str">
        <f>IF(Achievements!T30&lt;&gt;"", Achievements!T30, " ")</f>
        <v xml:space="preserve"> </v>
      </c>
      <c r="I25" s="343"/>
      <c r="J25" s="16">
        <f>Electives!B30</f>
        <v>7</v>
      </c>
      <c r="K25" s="145" t="str">
        <f>Electives!C30</f>
        <v>Share favorite snack from your heritage</v>
      </c>
      <c r="L25" s="16" t="str">
        <f>IF(Electives!T30&lt;&gt;"", Electives!T30, " ")</f>
        <v xml:space="preserve"> </v>
      </c>
      <c r="N25" s="348"/>
      <c r="O25" s="16">
        <f>Electives!B85</f>
        <v>5</v>
      </c>
      <c r="P25" s="107" t="str">
        <f>Electives!C85</f>
        <v>Invent a game and play it</v>
      </c>
      <c r="Q25" s="16" t="str">
        <f>IF(Electives!T85&lt;&gt;"", Electives!T85, " ")</f>
        <v xml:space="preserve"> </v>
      </c>
      <c r="S25" s="177" t="str">
        <f>'Cub Awards'!B28</f>
        <v>l</v>
      </c>
      <c r="T25" s="278" t="str">
        <f>'Cub Awards'!C28</f>
        <v>Participate in outdoor worship service</v>
      </c>
      <c r="U25" s="278"/>
      <c r="V25" s="176" t="str">
        <f>IF('Cub Awards'!T28&lt;&gt;"", 'Cub Awards'!T28, "")</f>
        <v/>
      </c>
    </row>
    <row r="26" spans="1:22" ht="12.75" customHeight="1">
      <c r="A26" s="115" t="str">
        <f>N12</f>
        <v>Stories in Shapes</v>
      </c>
      <c r="B26" s="113" t="str">
        <f>Electives!T77</f>
        <v/>
      </c>
      <c r="D26" s="346"/>
      <c r="E26" s="16">
        <f>Achievements!B31</f>
        <v>3</v>
      </c>
      <c r="F26" s="143" t="str">
        <f>Achievements!C31</f>
        <v>Do two chores at home weekly for a month</v>
      </c>
      <c r="G26" s="16" t="str">
        <f>IF(Achievements!T31&lt;&gt;"", Achievements!T31, " ")</f>
        <v xml:space="preserve"> </v>
      </c>
      <c r="I26" s="343"/>
      <c r="J26" s="16">
        <f>Electives!B31</f>
        <v>8</v>
      </c>
      <c r="K26" s="107" t="str">
        <f>Electives!C31</f>
        <v>Locate your family's origin on a map</v>
      </c>
      <c r="L26" s="16" t="str">
        <f>IF(Electives!T31&lt;&gt;"", Electives!T31, " ")</f>
        <v xml:space="preserve"> </v>
      </c>
      <c r="N26" s="348"/>
      <c r="O26" s="16">
        <f>Electives!B86</f>
        <v>6</v>
      </c>
      <c r="P26" s="107" t="str">
        <f>Electives!C86</f>
        <v>Play a team game with your den</v>
      </c>
      <c r="Q26" s="16" t="str">
        <f>IF(Electives!T86&lt;&gt;"", Electives!T86, " ")</f>
        <v xml:space="preserve"> </v>
      </c>
      <c r="S26" s="177" t="str">
        <f>'Cub Awards'!B29</f>
        <v>m</v>
      </c>
      <c r="T26" s="278" t="str">
        <f>'Cub Awards'!C29</f>
        <v>Explore park</v>
      </c>
      <c r="U26" s="278"/>
      <c r="V26" s="176" t="str">
        <f>IF('Cub Awards'!T29&lt;&gt;"", 'Cub Awards'!T29, "")</f>
        <v/>
      </c>
    </row>
    <row r="27" spans="1:22">
      <c r="A27" s="115" t="str">
        <f>N18</f>
        <v>Tiger-iffic!</v>
      </c>
      <c r="B27" s="16" t="str">
        <f>Electives!T87</f>
        <v xml:space="preserve"> </v>
      </c>
      <c r="D27" s="346"/>
      <c r="E27" s="16">
        <f>Achievements!B32</f>
        <v>4</v>
      </c>
      <c r="F27" s="105" t="str">
        <f>Achievements!C32</f>
        <v>Do activity to help community</v>
      </c>
      <c r="G27" s="16" t="str">
        <f>IF(Achievements!T32&lt;&gt;"", Achievements!T32, " ")</f>
        <v xml:space="preserve"> </v>
      </c>
      <c r="I27" s="338" t="str">
        <f>Electives!B33</f>
        <v>Floats and Boats</v>
      </c>
      <c r="J27" s="338"/>
      <c r="K27" s="338"/>
      <c r="L27" s="141" t="str">
        <f>IF(Electives!T31&lt;&gt;"", Electives!T31, " ")</f>
        <v xml:space="preserve"> </v>
      </c>
      <c r="N27" s="344" t="str">
        <f>Electives!B88</f>
        <v>Tiger: Safe and Smart</v>
      </c>
      <c r="O27" s="344"/>
      <c r="P27" s="344"/>
      <c r="Q27" s="344"/>
      <c r="S27" s="177" t="str">
        <f>'Cub Awards'!B30</f>
        <v>n</v>
      </c>
      <c r="T27" s="278" t="str">
        <f>'Cub Awards'!C30</f>
        <v>Invent and play outside game</v>
      </c>
      <c r="U27" s="278"/>
      <c r="V27" s="176" t="str">
        <f>IF('Cub Awards'!T30&lt;&gt;"", 'Cub Awards'!T30, "")</f>
        <v/>
      </c>
    </row>
    <row r="28" spans="1:22">
      <c r="A28" s="115" t="str">
        <f>N27</f>
        <v>Tiger: Safe and Smart</v>
      </c>
      <c r="B28" s="16" t="str">
        <f>Electives!T98</f>
        <v xml:space="preserve"> </v>
      </c>
      <c r="D28" s="346"/>
      <c r="E28" s="16">
        <f>Achievements!B33</f>
        <v>5</v>
      </c>
      <c r="F28" s="142" t="str">
        <f>Achievements!C33</f>
        <v>Show 3 ways a den makes a good team</v>
      </c>
      <c r="G28" s="16" t="str">
        <f>IF(Achievements!T33&lt;&gt;"", Achievements!T33, " ")</f>
        <v xml:space="preserve"> </v>
      </c>
      <c r="I28" s="343" t="str">
        <f>Electives!E33</f>
        <v>(1-4 and one of 5-7)</v>
      </c>
      <c r="J28" s="16">
        <f>Electives!B34</f>
        <v>1</v>
      </c>
      <c r="K28" s="140" t="str">
        <f>Electives!C34</f>
        <v>Say the SCOUT water safety chant</v>
      </c>
      <c r="L28" s="16" t="str">
        <f>IF(Electives!T34&lt;&gt;"", Electives!T34, " ")</f>
        <v xml:space="preserve"> </v>
      </c>
      <c r="N28" s="343" t="str">
        <f>Electives!E88</f>
        <v>(do 1-8)</v>
      </c>
      <c r="O28" s="16">
        <f>Electives!B89</f>
        <v>1</v>
      </c>
      <c r="P28" s="107" t="str">
        <f>Electives!C89</f>
        <v>Memorize your Address</v>
      </c>
      <c r="Q28" s="16" t="str">
        <f>IF(Electives!T89&lt;&gt;"", Electives!T89, " ")</f>
        <v xml:space="preserve"> </v>
      </c>
    </row>
    <row r="29" spans="1:22" ht="12.75" customHeight="1">
      <c r="A29" s="115" t="str">
        <f>N37</f>
        <v>Tiger Tag</v>
      </c>
      <c r="B29" s="16" t="str">
        <f>Electives!T104</f>
        <v/>
      </c>
      <c r="D29" s="344" t="str">
        <f>Achievements!B35</f>
        <v>Tiger Bites</v>
      </c>
      <c r="E29" s="344"/>
      <c r="F29" s="344"/>
      <c r="G29" s="344"/>
      <c r="I29" s="343"/>
      <c r="J29" s="16">
        <f>Electives!B35</f>
        <v>2</v>
      </c>
      <c r="K29" s="140" t="str">
        <f>Electives!C35</f>
        <v>Importance of buddies and play game</v>
      </c>
      <c r="L29" s="16" t="str">
        <f>IF(Electives!T35&lt;&gt;"", Electives!T35, " ")</f>
        <v xml:space="preserve"> </v>
      </c>
      <c r="N29" s="343"/>
      <c r="O29" s="16">
        <f>Electives!B90</f>
        <v>2</v>
      </c>
      <c r="P29" s="109" t="str">
        <f>Electives!C90</f>
        <v>Memorize an emergency contact's phone #</v>
      </c>
      <c r="Q29" s="16" t="str">
        <f>IF(Electives!T90&lt;&gt;"", Electives!T90, " ")</f>
        <v xml:space="preserve"> </v>
      </c>
    </row>
    <row r="30" spans="1:22" ht="12.75" customHeight="1">
      <c r="A30" s="115" t="str">
        <f>N42</f>
        <v>Tiger Tales</v>
      </c>
      <c r="B30" s="16" t="str">
        <f>Electives!T113</f>
        <v xml:space="preserve"> </v>
      </c>
      <c r="D30" s="347" t="str">
        <f>Achievements!E35</f>
        <v>(do 1-2 and two of 3-6)</v>
      </c>
      <c r="E30" s="16">
        <f>Achievements!B36</f>
        <v>1</v>
      </c>
      <c r="F30" s="105" t="str">
        <f>Achievements!C36</f>
        <v>Identify good and bad food choices</v>
      </c>
      <c r="G30" s="16" t="str">
        <f>IF(Achievements!T36&lt;&gt;"", Achievements!T36, " ")</f>
        <v xml:space="preserve"> </v>
      </c>
      <c r="I30" s="343"/>
      <c r="J30" s="16">
        <f>Electives!B36</f>
        <v>3</v>
      </c>
      <c r="K30" s="140" t="str">
        <f>Electives!C36</f>
        <v>Help someone into the water</v>
      </c>
      <c r="L30" s="16" t="str">
        <f>IF(Electives!T36&lt;&gt;"", Electives!T36, " ")</f>
        <v xml:space="preserve"> </v>
      </c>
      <c r="N30" s="343"/>
      <c r="O30" s="16">
        <f>Electives!B91</f>
        <v>3</v>
      </c>
      <c r="P30" s="107" t="str">
        <f>Electives!C91</f>
        <v>Take 911 safety quiz</v>
      </c>
      <c r="Q30" s="16" t="str">
        <f>IF(Electives!T91&lt;&gt;"", Electives!T91, " ")</f>
        <v xml:space="preserve"> </v>
      </c>
      <c r="S30" s="329" t="s">
        <v>419</v>
      </c>
      <c r="T30" s="329"/>
      <c r="U30" s="329"/>
      <c r="V30" s="329"/>
    </row>
    <row r="31" spans="1:22">
      <c r="A31" s="112" t="str">
        <f>N50</f>
        <v>Tiger Theater</v>
      </c>
      <c r="B31" s="16" t="str">
        <f>Electives!T120</f>
        <v xml:space="preserve"> </v>
      </c>
      <c r="D31" s="347"/>
      <c r="E31" s="16">
        <f>Achievements!B37</f>
        <v>2</v>
      </c>
      <c r="F31" s="105" t="str">
        <f>Achievements!C37</f>
        <v>Keep yourself and area clean</v>
      </c>
      <c r="G31" s="16" t="str">
        <f>IF(Achievements!T37&lt;&gt;"", Achievements!T37, " ")</f>
        <v xml:space="preserve"> </v>
      </c>
      <c r="I31" s="343"/>
      <c r="J31" s="16">
        <f>Electives!B37</f>
        <v>4</v>
      </c>
      <c r="K31" s="147" t="str">
        <f>Electives!C37</f>
        <v>Blow your breath under water and do a glide</v>
      </c>
      <c r="L31" s="16" t="str">
        <f>IF(Electives!T37&lt;&gt;"", Electives!T37, " ")</f>
        <v xml:space="preserve"> </v>
      </c>
      <c r="N31" s="343"/>
      <c r="O31" s="16">
        <f>Electives!B92</f>
        <v>4</v>
      </c>
      <c r="P31" s="107" t="str">
        <f>Electives!C92</f>
        <v>Show "Stop Drop and Roll"</v>
      </c>
      <c r="Q31" s="16" t="str">
        <f>IF(Electives!T92&lt;&gt;"", Electives!T92, " ")</f>
        <v xml:space="preserve"> </v>
      </c>
      <c r="S31" s="329"/>
      <c r="T31" s="329"/>
      <c r="U31" s="329"/>
      <c r="V31" s="329"/>
    </row>
    <row r="32" spans="1:22">
      <c r="A32" s="2"/>
      <c r="B32" s="15"/>
      <c r="D32" s="347"/>
      <c r="E32" s="16">
        <f>Achievements!B38</f>
        <v>3</v>
      </c>
      <c r="F32" s="142" t="str">
        <f>Achievements!C38</f>
        <v>Show difference between fruit and veggie</v>
      </c>
      <c r="G32" s="16" t="str">
        <f>IF(Achievements!T38&lt;&gt;"", Achievements!T38, " ")</f>
        <v xml:space="preserve"> </v>
      </c>
      <c r="I32" s="343"/>
      <c r="J32" s="16">
        <f>Electives!B38</f>
        <v>5</v>
      </c>
      <c r="K32" s="140" t="str">
        <f>Electives!C38</f>
        <v>Identify five different kinds of boats</v>
      </c>
      <c r="L32" s="16" t="str">
        <f>IF(Electives!T38&lt;&gt;"", Electives!T38, " ")</f>
        <v xml:space="preserve"> </v>
      </c>
      <c r="N32" s="343"/>
      <c r="O32" s="16">
        <f>Electives!B93</f>
        <v>5</v>
      </c>
      <c r="P32" s="107" t="str">
        <f>Electives!C93</f>
        <v>Show rolling someone in a blanket</v>
      </c>
      <c r="Q32" s="16" t="str">
        <f>IF(Electives!T93&lt;&gt;"", Electives!T93, " ")</f>
        <v xml:space="preserve"> </v>
      </c>
      <c r="S32" s="10"/>
      <c r="T32" s="178" t="str">
        <f>'Shooting Sports'!C5</f>
        <v>BB Gun: Level 1</v>
      </c>
      <c r="U32" s="10"/>
      <c r="V32" s="10"/>
    </row>
    <row r="33" spans="1:22" ht="12.75" customHeight="1">
      <c r="A33" s="2"/>
      <c r="B33" s="15"/>
      <c r="D33" s="347"/>
      <c r="E33" s="16">
        <f>Achievements!B39</f>
        <v>4</v>
      </c>
      <c r="F33" s="105" t="str">
        <f>Achievements!C39</f>
        <v>Help your family at a meal for a week</v>
      </c>
      <c r="G33" s="16" t="str">
        <f>IF(Achievements!T39&lt;&gt;"", Achievements!T39, " ")</f>
        <v xml:space="preserve"> </v>
      </c>
      <c r="I33" s="343"/>
      <c r="J33" s="16">
        <f>Electives!B39</f>
        <v>6</v>
      </c>
      <c r="K33" s="140" t="str">
        <f>Electives!C39</f>
        <v>Build a boat from recycled materials</v>
      </c>
      <c r="L33" s="16" t="str">
        <f>IF(Electives!T39&lt;&gt;"", Electives!T39, " ")</f>
        <v xml:space="preserve"> </v>
      </c>
      <c r="N33" s="343"/>
      <c r="O33" s="16">
        <f>Electives!B94</f>
        <v>6</v>
      </c>
      <c r="P33" s="107" t="str">
        <f>Electives!C94</f>
        <v>Make a fire escape map</v>
      </c>
      <c r="Q33" s="16" t="str">
        <f>IF(Electives!T94&lt;&gt;"", Electives!T94, " ")</f>
        <v xml:space="preserve"> </v>
      </c>
      <c r="S33" s="148">
        <f>'Shooting Sports'!B6</f>
        <v>1</v>
      </c>
      <c r="T33" s="148" t="str">
        <f>'Shooting Sports'!C6</f>
        <v>Explain what to do if you find gun</v>
      </c>
      <c r="U33" s="148"/>
      <c r="V33" s="148" t="str">
        <f>IF('Shooting Sports'!T6&lt;&gt;"", 'Shooting Sports'!T6, "")</f>
        <v/>
      </c>
    </row>
    <row r="34" spans="1:22" ht="12.75" customHeight="1">
      <c r="A34" s="2"/>
      <c r="B34" s="15"/>
      <c r="D34" s="347"/>
      <c r="E34" s="16">
        <f>Achievements!B40</f>
        <v>5</v>
      </c>
      <c r="F34" s="143" t="str">
        <f>Achievements!C40</f>
        <v>Use manners while eating with your fingers</v>
      </c>
      <c r="G34" s="16" t="str">
        <f>IF(Achievements!T40&lt;&gt;"", Achievements!T40, " ")</f>
        <v xml:space="preserve"> </v>
      </c>
      <c r="I34" s="343"/>
      <c r="J34" s="16">
        <f>Electives!B40</f>
        <v>7</v>
      </c>
      <c r="K34" s="146" t="str">
        <f>Electives!C40</f>
        <v>Show you can wear a life jacket properly</v>
      </c>
      <c r="L34" s="16" t="str">
        <f>IF(Electives!T40&lt;&gt;"", Electives!T40, " ")</f>
        <v xml:space="preserve"> </v>
      </c>
      <c r="N34" s="343"/>
      <c r="O34" s="16">
        <f>Electives!B95</f>
        <v>7</v>
      </c>
      <c r="P34" s="108" t="str">
        <f>Electives!C95</f>
        <v>Explain fire escape map and do fire drill</v>
      </c>
      <c r="Q34" s="16" t="str">
        <f>IF(Electives!T95&lt;&gt;"", Electives!T95, " ")</f>
        <v xml:space="preserve"> </v>
      </c>
      <c r="S34" s="148">
        <f>'Shooting Sports'!B7</f>
        <v>2</v>
      </c>
      <c r="T34" s="148" t="str">
        <f>'Shooting Sports'!C7</f>
        <v>Load, fire, secure gun and safety mech.</v>
      </c>
      <c r="U34" s="148"/>
      <c r="V34" s="148" t="str">
        <f>IF('Shooting Sports'!T7&lt;&gt;"", 'Shooting Sports'!T7, "")</f>
        <v/>
      </c>
    </row>
    <row r="35" spans="1:22">
      <c r="A35" s="88" t="s">
        <v>92</v>
      </c>
      <c r="B35" s="119"/>
      <c r="D35" s="347"/>
      <c r="E35" s="16">
        <f>Achievements!B41</f>
        <v>6</v>
      </c>
      <c r="F35" s="105" t="str">
        <f>Achievements!C41</f>
        <v>Make a good snack choice for den</v>
      </c>
      <c r="G35" s="16" t="str">
        <f>IF(Achievements!T41&lt;&gt;"", Achievements!T41, " ")</f>
        <v xml:space="preserve"> </v>
      </c>
      <c r="I35" s="338" t="str">
        <f>Electives!B42</f>
        <v>Good Knights</v>
      </c>
      <c r="J35" s="338"/>
      <c r="K35" s="338"/>
      <c r="L35" s="338"/>
      <c r="N35" s="343"/>
      <c r="O35" s="16">
        <f>Electives!B96</f>
        <v>8</v>
      </c>
      <c r="P35" s="144" t="str">
        <f>Electives!C96</f>
        <v>Find and check batteries in smoke detectors</v>
      </c>
      <c r="Q35" s="16" t="str">
        <f>IF(Electives!T96&lt;&gt;"", Electives!T96, " ")</f>
        <v xml:space="preserve"> </v>
      </c>
      <c r="S35" s="148">
        <f>'Shooting Sports'!B8</f>
        <v>3</v>
      </c>
      <c r="T35" s="148" t="str">
        <f>'Shooting Sports'!C8</f>
        <v>Demonstrate good shooting techniques</v>
      </c>
      <c r="U35" s="148"/>
      <c r="V35" s="148" t="str">
        <f>IF('Shooting Sports'!T8&lt;&gt;"", 'Shooting Sports'!T8, "")</f>
        <v/>
      </c>
    </row>
    <row r="36" spans="1:22" ht="12.75" customHeight="1">
      <c r="A36" s="89" t="s">
        <v>93</v>
      </c>
      <c r="B36" s="120"/>
      <c r="D36" s="344" t="str">
        <f>Achievements!B43</f>
        <v>Tigers in the Wild</v>
      </c>
      <c r="E36" s="344"/>
      <c r="F36" s="344"/>
      <c r="G36" s="344"/>
      <c r="I36" s="347" t="str">
        <f>Electives!E42</f>
        <v>(do 1-2 and two of 3-6)</v>
      </c>
      <c r="J36" s="16">
        <f>Electives!B43</f>
        <v>1</v>
      </c>
      <c r="K36" s="107" t="str">
        <f>Electives!C43</f>
        <v>Explain one point of the Scout Law</v>
      </c>
      <c r="L36" s="16" t="str">
        <f>IF(Electives!T43&lt;&gt;"", Electives!T43, " ")</f>
        <v xml:space="preserve"> </v>
      </c>
      <c r="N36" s="343"/>
      <c r="O36" s="16">
        <f>Electives!B97</f>
        <v>9</v>
      </c>
      <c r="P36" s="107" t="str">
        <f>Electives!C97</f>
        <v>Visit with an emergency responder</v>
      </c>
      <c r="Q36" s="16" t="str">
        <f>IF(Electives!T97&lt;&gt;"", Electives!T97, " ")</f>
        <v xml:space="preserve"> </v>
      </c>
      <c r="S36" s="148">
        <f>'Shooting Sports'!B9</f>
        <v>4</v>
      </c>
      <c r="T36" s="148" t="str">
        <f>'Shooting Sports'!C9</f>
        <v>Show how to put away and store gun</v>
      </c>
      <c r="U36" s="148"/>
      <c r="V36" s="148" t="str">
        <f>IF('Shooting Sports'!T9&lt;&gt;"", 'Shooting Sports'!T9, "")</f>
        <v/>
      </c>
    </row>
    <row r="37" spans="1:22" ht="12.75" customHeight="1">
      <c r="A37" s="89" t="s">
        <v>334</v>
      </c>
      <c r="B37" s="120"/>
      <c r="D37" s="343" t="str">
        <f>Achievements!E43</f>
        <v>(do 1-3 and one of 4-7)</v>
      </c>
      <c r="E37" s="16">
        <f>Achievements!B44</f>
        <v>1</v>
      </c>
      <c r="F37" s="142" t="str">
        <f>Achievements!C44</f>
        <v>Collect the CS Six Essentials for a hike</v>
      </c>
      <c r="G37" s="16" t="str">
        <f>IF(Achievements!T44&lt;&gt;"", Achievements!T44, " ")</f>
        <v xml:space="preserve"> </v>
      </c>
      <c r="I37" s="347"/>
      <c r="J37" s="16">
        <f>Electives!B44</f>
        <v>2</v>
      </c>
      <c r="K37" s="107" t="str">
        <f>Electives!C44</f>
        <v>Make a code of conduct for your den</v>
      </c>
      <c r="L37" s="16" t="str">
        <f>IF(Electives!T44&lt;&gt;"", Electives!T44, " ")</f>
        <v xml:space="preserve"> </v>
      </c>
      <c r="N37" s="344" t="str">
        <f>Electives!B99</f>
        <v>Tiger Tag</v>
      </c>
      <c r="O37" s="344"/>
      <c r="P37" s="344"/>
      <c r="Q37" s="344"/>
      <c r="S37" s="179"/>
      <c r="T37" s="178" t="str">
        <f>'Shooting Sports'!C11</f>
        <v>BB Gun: Level 2</v>
      </c>
      <c r="U37" s="179"/>
      <c r="V37" s="179" t="str">
        <f>IF('Shooting Sports'!T11&lt;&gt;"", 'Shooting Sports'!T11, "")</f>
        <v/>
      </c>
    </row>
    <row r="38" spans="1:22" ht="12.75" customHeight="1">
      <c r="A38" s="90" t="s">
        <v>94</v>
      </c>
      <c r="B38" s="121"/>
      <c r="D38" s="343"/>
      <c r="E38" s="16">
        <f>Achievements!B45</f>
        <v>2</v>
      </c>
      <c r="F38" s="105" t="str">
        <f>Achievements!C45</f>
        <v>Go for a hike and carry your own gear</v>
      </c>
      <c r="G38" s="16" t="str">
        <f>IF(Achievements!T45&lt;&gt;"", Achievements!T45, " ")</f>
        <v xml:space="preserve"> </v>
      </c>
      <c r="I38" s="347"/>
      <c r="J38" s="16">
        <f>Electives!B45</f>
        <v>3</v>
      </c>
      <c r="K38" s="107" t="str">
        <f>Electives!C45</f>
        <v>Create a den and a personal shield</v>
      </c>
      <c r="L38" s="16" t="str">
        <f>IF(Electives!T45&lt;&gt;"", Electives!T45, " ")</f>
        <v xml:space="preserve"> </v>
      </c>
      <c r="N38" s="332" t="str">
        <f>Electives!E99</f>
        <v>(do 1-2 and one of 3-4)</v>
      </c>
      <c r="O38" s="16">
        <f>Electives!B100</f>
        <v>1</v>
      </c>
      <c r="P38" s="107" t="str">
        <f>Electives!C100</f>
        <v>Tell den about active game</v>
      </c>
      <c r="Q38" s="16" t="str">
        <f>IF(Electives!T100&lt;&gt;"", Electives!T100, " ")</f>
        <v xml:space="preserve"> </v>
      </c>
      <c r="S38" s="148">
        <f>'Shooting Sports'!B12</f>
        <v>1</v>
      </c>
      <c r="T38" s="148" t="str">
        <f>'Shooting Sports'!C12</f>
        <v>Earn the Level 1 Emblem for BB Gun</v>
      </c>
      <c r="U38" s="148"/>
      <c r="V38" s="148" t="str">
        <f>IF('Shooting Sports'!T12&lt;&gt;"", 'Shooting Sports'!T12, "")</f>
        <v/>
      </c>
    </row>
    <row r="39" spans="1:22" ht="12.75" customHeight="1">
      <c r="A39" s="2"/>
      <c r="B39" s="15"/>
      <c r="D39" s="343"/>
      <c r="E39" s="16" t="str">
        <f>Achievements!B46</f>
        <v>3a</v>
      </c>
      <c r="F39" s="105" t="str">
        <f>Achievements!C46</f>
        <v>Talk about being clean in outdoors</v>
      </c>
      <c r="G39" s="16" t="str">
        <f>IF(Achievements!T46&lt;&gt;"", Achievements!T46, " ")</f>
        <v xml:space="preserve"> </v>
      </c>
      <c r="I39" s="347"/>
      <c r="J39" s="16">
        <f>Electives!B46</f>
        <v>4</v>
      </c>
      <c r="K39" s="110" t="str">
        <f>Electives!C46</f>
        <v>Build a castle out of recycled materials</v>
      </c>
      <c r="L39" s="16" t="str">
        <f>IF(Electives!T46&lt;&gt;"", Electives!T46, " ")</f>
        <v xml:space="preserve"> </v>
      </c>
      <c r="N39" s="333"/>
      <c r="O39" s="16">
        <f>Electives!B101</f>
        <v>2</v>
      </c>
      <c r="P39" s="108" t="str">
        <f>Electives!C101</f>
        <v>Play two games with den.  Discuss</v>
      </c>
      <c r="Q39" s="16" t="str">
        <f>IF(Electives!T101&lt;&gt;"", Electives!T101, " ")</f>
        <v xml:space="preserve"> </v>
      </c>
      <c r="S39" s="148" t="str">
        <f>'Shooting Sports'!B13</f>
        <v>S1</v>
      </c>
      <c r="T39" s="148" t="str">
        <f>'Shooting Sports'!C13</f>
        <v>Demonstrate one shooting position</v>
      </c>
      <c r="U39" s="148"/>
      <c r="V39" s="148" t="str">
        <f>IF('Shooting Sports'!T13&lt;&gt;"", 'Shooting Sports'!T13, "")</f>
        <v/>
      </c>
    </row>
    <row r="40" spans="1:22">
      <c r="D40" s="343"/>
      <c r="E40" s="16" t="str">
        <f>Achievements!B47</f>
        <v>3b</v>
      </c>
      <c r="F40" s="105" t="str">
        <f>Achievements!C47</f>
        <v>Discuss "trash your trash"</v>
      </c>
      <c r="G40" s="16" t="str">
        <f>IF(Achievements!T47&lt;&gt;"", Achievements!T47, " ")</f>
        <v xml:space="preserve"> </v>
      </c>
      <c r="I40" s="347"/>
      <c r="J40" s="16">
        <f>Electives!B47</f>
        <v>5</v>
      </c>
      <c r="K40" s="107" t="str">
        <f>Electives!C47</f>
        <v>Design a Tiger Knight obstacle course</v>
      </c>
      <c r="L40" s="16" t="str">
        <f>IF(Electives!T47&lt;&gt;"", Electives!T47, " ")</f>
        <v xml:space="preserve"> </v>
      </c>
      <c r="N40" s="333"/>
      <c r="O40" s="16">
        <f>Electives!B102</f>
        <v>3</v>
      </c>
      <c r="P40" s="107" t="str">
        <f>Electives!C102</f>
        <v>Play a relay game with your den</v>
      </c>
      <c r="Q40" s="16" t="str">
        <f>IF(Electives!T102&lt;&gt;"", Electives!T102, " ")</f>
        <v xml:space="preserve"> </v>
      </c>
      <c r="S40" s="148" t="str">
        <f>'Shooting Sports'!B14</f>
        <v>S2</v>
      </c>
      <c r="T40" s="148" t="str">
        <f>'Shooting Sports'!C14</f>
        <v>Fire 5 BBs in 2 volleys at the Tiger target</v>
      </c>
      <c r="U40" s="148"/>
      <c r="V40" s="148" t="str">
        <f>IF('Shooting Sports'!T14&lt;&gt;"", 'Shooting Sports'!T14, "")</f>
        <v/>
      </c>
    </row>
    <row r="41" spans="1:22">
      <c r="D41" s="343"/>
      <c r="E41" s="16" t="str">
        <f>Achievements!B48</f>
        <v>3c</v>
      </c>
      <c r="F41" s="142" t="str">
        <f>Achievements!C48</f>
        <v>Apply Outdoor Code and Leave no Trace</v>
      </c>
      <c r="G41" s="16" t="str">
        <f>IF(Achievements!T48&lt;&gt;"", Achievements!T48, " ")</f>
        <v xml:space="preserve"> </v>
      </c>
      <c r="I41" s="347"/>
      <c r="J41" s="16">
        <f>Electives!B48</f>
        <v>6</v>
      </c>
      <c r="K41" s="107" t="str">
        <f>Electives!C48</f>
        <v>Participate in a service project</v>
      </c>
      <c r="L41" s="16" t="str">
        <f>IF(Electives!T48&lt;&gt;"", Electives!T48, " ")</f>
        <v xml:space="preserve"> </v>
      </c>
      <c r="N41" s="334"/>
      <c r="O41" s="16">
        <f>Electives!B103</f>
        <v>4</v>
      </c>
      <c r="P41" s="108" t="str">
        <f>Electives!C103</f>
        <v>Choose an outdoor game with you den</v>
      </c>
      <c r="Q41" s="16" t="str">
        <f>IF(Electives!T103&lt;&gt;"", Electives!T103, " ")</f>
        <v xml:space="preserve"> </v>
      </c>
      <c r="S41" s="148" t="str">
        <f>'Shooting Sports'!B15</f>
        <v>S3</v>
      </c>
      <c r="T41" s="148" t="str">
        <f>'Shooting Sports'!C15</f>
        <v>Demonstrate/Explain range commands</v>
      </c>
      <c r="U41" s="148"/>
      <c r="V41" s="148" t="str">
        <f>IF('Shooting Sports'!T15&lt;&gt;"", 'Shooting Sports'!T15, "")</f>
        <v/>
      </c>
    </row>
    <row r="42" spans="1:22" ht="12.75" customHeight="1">
      <c r="D42" s="343"/>
      <c r="E42" s="16">
        <f>Achievements!B49</f>
        <v>4</v>
      </c>
      <c r="F42" s="105" t="str">
        <f>Achievements!C49</f>
        <v>Find plant/animal signs on a hike</v>
      </c>
      <c r="G42" s="16" t="str">
        <f>IF(Achievements!T49&lt;&gt;"", Achievements!T49, " ")</f>
        <v xml:space="preserve"> </v>
      </c>
      <c r="I42" s="338" t="str">
        <f>Electives!B50</f>
        <v>Rolling Tigers</v>
      </c>
      <c r="J42" s="338"/>
      <c r="K42" s="338"/>
      <c r="L42" s="338"/>
      <c r="N42" s="344" t="str">
        <f>Electives!B105</f>
        <v>Tiger Tales</v>
      </c>
      <c r="O42" s="344"/>
      <c r="P42" s="344"/>
      <c r="Q42" s="344"/>
      <c r="S42" s="179"/>
      <c r="T42" s="178" t="str">
        <f>'Shooting Sports'!C17</f>
        <v>Archery: Level 1</v>
      </c>
      <c r="U42" s="179"/>
      <c r="V42" s="179" t="str">
        <f>IF('Shooting Sports'!T17&lt;&gt;"", 'Shooting Sports'!T17, "")</f>
        <v/>
      </c>
    </row>
    <row r="43" spans="1:22" ht="12.75" customHeight="1">
      <c r="D43" s="343"/>
      <c r="E43" s="16">
        <f>Achievements!B50</f>
        <v>5</v>
      </c>
      <c r="F43" s="105" t="str">
        <f>Achievements!C50</f>
        <v>Participate in campfire</v>
      </c>
      <c r="G43" s="16" t="str">
        <f>IF(Achievements!T50&lt;&gt;"", Achievements!T50, " ")</f>
        <v xml:space="preserve"> </v>
      </c>
      <c r="I43" s="343" t="str">
        <f>Electives!E50</f>
        <v>(do 1-3 and two of 4-9)</v>
      </c>
      <c r="J43" s="16">
        <f>Electives!B51</f>
        <v>1</v>
      </c>
      <c r="K43" s="140" t="str">
        <f>Electives!C51</f>
        <v>Demonstrate proper safety gear</v>
      </c>
      <c r="L43" s="16" t="str">
        <f>IF(Electives!T51&lt;&gt;"", Electives!T51, " ")</f>
        <v xml:space="preserve"> </v>
      </c>
      <c r="N43" s="343" t="str">
        <f>Electives!E105</f>
        <v>(do four)</v>
      </c>
      <c r="O43" s="16">
        <f>Electives!B106</f>
        <v>1</v>
      </c>
      <c r="P43" s="107" t="str">
        <f>Electives!C106</f>
        <v>Create a tall tale with your den</v>
      </c>
      <c r="Q43" s="16" t="str">
        <f>IF(Electives!T106&lt;&gt;"", Electives!T106, " ")</f>
        <v xml:space="preserve"> </v>
      </c>
      <c r="S43" s="148">
        <f>'Shooting Sports'!B18</f>
        <v>1</v>
      </c>
      <c r="T43" s="148" t="str">
        <f>'Shooting Sports'!C18</f>
        <v>Follow archery range rules and whistles</v>
      </c>
      <c r="U43" s="148"/>
      <c r="V43" s="148" t="str">
        <f>IF('Shooting Sports'!T18&lt;&gt;"", 'Shooting Sports'!T18, "")</f>
        <v/>
      </c>
    </row>
    <row r="44" spans="1:22" ht="13.15" customHeight="1">
      <c r="A44" s="2"/>
      <c r="B44" s="15"/>
      <c r="D44" s="343"/>
      <c r="E44" s="16">
        <f>Achievements!B51</f>
        <v>6</v>
      </c>
      <c r="F44" s="105" t="str">
        <f>Achievements!C51</f>
        <v>Find two different trees and plants</v>
      </c>
      <c r="G44" s="16" t="str">
        <f>IF(Achievements!T51&lt;&gt;"", Achievements!T51, " ")</f>
        <v xml:space="preserve"> </v>
      </c>
      <c r="I44" s="343"/>
      <c r="J44" s="16">
        <f>Electives!B52</f>
        <v>2</v>
      </c>
      <c r="K44" s="140" t="str">
        <f>Electives!C52</f>
        <v>Learn and demonstrate bike safety</v>
      </c>
      <c r="L44" s="16" t="str">
        <f>IF(Electives!T52&lt;&gt;"", Electives!T52, " ")</f>
        <v xml:space="preserve"> </v>
      </c>
      <c r="N44" s="343"/>
      <c r="O44" s="16">
        <f>Electives!B107</f>
        <v>2</v>
      </c>
      <c r="P44" s="107" t="str">
        <f>Electives!C107</f>
        <v>Share your own tall tale</v>
      </c>
      <c r="Q44" s="16" t="str">
        <f>IF(Electives!T107&lt;&gt;"", Electives!T107, " ")</f>
        <v xml:space="preserve"> </v>
      </c>
      <c r="S44" s="148">
        <f>'Shooting Sports'!B19</f>
        <v>2</v>
      </c>
      <c r="T44" s="148" t="str">
        <f>'Shooting Sports'!C19</f>
        <v>Identify recurve and compound bow</v>
      </c>
      <c r="U44" s="148"/>
      <c r="V44" s="148" t="str">
        <f>IF('Shooting Sports'!T19&lt;&gt;"", 'Shooting Sports'!T19, "")</f>
        <v/>
      </c>
    </row>
    <row r="45" spans="1:22" ht="12.75" customHeight="1">
      <c r="A45" s="2"/>
      <c r="B45" s="15"/>
      <c r="D45" s="343"/>
      <c r="E45" s="16">
        <f>Achievements!B52</f>
        <v>7</v>
      </c>
      <c r="F45" s="105" t="str">
        <f>Achievements!C52</f>
        <v>Visit nature center/zoo/etc</v>
      </c>
      <c r="G45" s="16" t="str">
        <f>IF(Achievements!T52&lt;&gt;"", Achievements!T52, " ")</f>
        <v xml:space="preserve"> </v>
      </c>
      <c r="I45" s="343"/>
      <c r="J45" s="16">
        <f>Electives!B53</f>
        <v>3</v>
      </c>
      <c r="K45" s="140" t="str">
        <f>Electives!C53</f>
        <v>Demonstrate proper hand signals</v>
      </c>
      <c r="L45" s="16" t="str">
        <f>IF(Electives!T53&lt;&gt;"", Electives!T53, " ")</f>
        <v xml:space="preserve"> </v>
      </c>
      <c r="N45" s="343"/>
      <c r="O45" s="16">
        <f>Electives!B108</f>
        <v>3</v>
      </c>
      <c r="P45" s="107" t="str">
        <f>Electives!C108</f>
        <v>Read tall tale with adult partner</v>
      </c>
      <c r="Q45" s="16" t="str">
        <f>IF(Electives!T108&lt;&gt;"", Electives!T108, " ")</f>
        <v xml:space="preserve"> </v>
      </c>
      <c r="S45" s="148">
        <f>'Shooting Sports'!B20</f>
        <v>3</v>
      </c>
      <c r="T45" s="148" t="str">
        <f>'Shooting Sports'!C20</f>
        <v>Demonstrate arm/finger guards &amp; quiver</v>
      </c>
      <c r="U45" s="148"/>
      <c r="V45" s="148" t="str">
        <f>IF('Shooting Sports'!T20&lt;&gt;"", 'Shooting Sports'!T20, "")</f>
        <v/>
      </c>
    </row>
    <row r="46" spans="1:22">
      <c r="A46" s="2"/>
      <c r="B46" s="15"/>
      <c r="I46" s="343"/>
      <c r="J46" s="16">
        <f>Electives!B54</f>
        <v>4</v>
      </c>
      <c r="K46" s="140" t="str">
        <f>Electives!C54</f>
        <v>Do a safety check on your bicycle</v>
      </c>
      <c r="L46" s="16" t="str">
        <f>IF(Electives!T54&lt;&gt;"", Electives!T54, " ")</f>
        <v xml:space="preserve"> </v>
      </c>
      <c r="N46" s="343"/>
      <c r="O46" s="16">
        <f>Electives!B109</f>
        <v>4</v>
      </c>
      <c r="P46" s="110" t="str">
        <f>Electives!C109</f>
        <v>Share a piece of art from your tall tale</v>
      </c>
      <c r="Q46" s="16" t="str">
        <f>IF(Electives!T109&lt;&gt;"", Electives!T109, " ")</f>
        <v xml:space="preserve"> </v>
      </c>
      <c r="S46" s="148">
        <f>'Shooting Sports'!B21</f>
        <v>4</v>
      </c>
      <c r="T46" s="148" t="str">
        <f>'Shooting Sports'!C21</f>
        <v>Properly shoot a bow</v>
      </c>
      <c r="U46" s="148"/>
      <c r="V46" s="148" t="str">
        <f>IF('Shooting Sports'!T21&lt;&gt;"", 'Shooting Sports'!T21, "")</f>
        <v/>
      </c>
    </row>
    <row r="47" spans="1:22">
      <c r="A47" s="2"/>
      <c r="B47" s="15"/>
      <c r="I47" s="343"/>
      <c r="J47" s="16">
        <f>Electives!B55</f>
        <v>5</v>
      </c>
      <c r="K47" s="140" t="str">
        <f>Electives!C55</f>
        <v>Go on a bicycle hike</v>
      </c>
      <c r="L47" s="16" t="str">
        <f>IF(Electives!T55&lt;&gt;"", Electives!T55, " ")</f>
        <v xml:space="preserve"> </v>
      </c>
      <c r="N47" s="343"/>
      <c r="O47" s="16">
        <f>Electives!B110</f>
        <v>5</v>
      </c>
      <c r="P47" s="107" t="str">
        <f>Electives!C110</f>
        <v>Play a game from the past</v>
      </c>
      <c r="Q47" s="16" t="str">
        <f>IF(Electives!T110&lt;&gt;"", Electives!T110, " ")</f>
        <v xml:space="preserve"> </v>
      </c>
      <c r="S47" s="148">
        <f>'Shooting Sports'!B22</f>
        <v>5</v>
      </c>
      <c r="T47" s="148" t="str">
        <f>'Shooting Sports'!C22</f>
        <v>Safely retrieve arrows</v>
      </c>
      <c r="U47" s="148"/>
      <c r="V47" s="148" t="str">
        <f>IF('Shooting Sports'!T22&lt;&gt;"", 'Shooting Sports'!T22, "")</f>
        <v/>
      </c>
    </row>
    <row r="48" spans="1:22" ht="12.75" customHeight="1">
      <c r="I48" s="343"/>
      <c r="J48" s="16">
        <f>Electives!B56</f>
        <v>6</v>
      </c>
      <c r="K48" s="140" t="str">
        <f>Electives!C56</f>
        <v>Discuss two different kinds of bicycles</v>
      </c>
      <c r="L48" s="16" t="str">
        <f>IF(Electives!T56&lt;&gt;"", Electives!T56, " ")</f>
        <v xml:space="preserve"> </v>
      </c>
      <c r="N48" s="343"/>
      <c r="O48" s="16">
        <f>Electives!B111</f>
        <v>6</v>
      </c>
      <c r="P48" s="107" t="str">
        <f>Electives!C111</f>
        <v>Sing two folk songs</v>
      </c>
      <c r="Q48" s="16" t="str">
        <f>IF(Electives!T111&lt;&gt;"", Electives!T111, " ")</f>
        <v xml:space="preserve"> </v>
      </c>
      <c r="S48" s="179"/>
      <c r="T48" s="178" t="str">
        <f>'Shooting Sports'!C24</f>
        <v>Archery: Level 2</v>
      </c>
      <c r="U48" s="179"/>
      <c r="V48" s="179" t="str">
        <f>IF('Shooting Sports'!T24&lt;&gt;"", 'Shooting Sports'!T24, "")</f>
        <v/>
      </c>
    </row>
    <row r="49" spans="2:22" ht="12.75" customHeight="1">
      <c r="B49" s="139"/>
      <c r="I49" s="343"/>
      <c r="J49" s="16">
        <f>Electives!B57</f>
        <v>7</v>
      </c>
      <c r="K49" s="140" t="str">
        <f>Electives!C57</f>
        <v>Share about a famous cyclist</v>
      </c>
      <c r="L49" s="16" t="str">
        <f>IF(Electives!T57&lt;&gt;"", Electives!T57, " ")</f>
        <v xml:space="preserve"> </v>
      </c>
      <c r="N49" s="343"/>
      <c r="O49" s="16">
        <f>Electives!B112</f>
        <v>7</v>
      </c>
      <c r="P49" s="107" t="str">
        <f>Electives!C112</f>
        <v>Visit a historical museum or landmark</v>
      </c>
      <c r="Q49" s="16" t="str">
        <f>IF(Electives!T112&lt;&gt;"", Electives!T112, " ")</f>
        <v xml:space="preserve"> </v>
      </c>
      <c r="S49" s="148">
        <f>'Shooting Sports'!B25</f>
        <v>1</v>
      </c>
      <c r="T49" s="148" t="str">
        <f>'Shooting Sports'!C25</f>
        <v>Earn the Level 1 Emblem for Archery</v>
      </c>
      <c r="U49" s="148"/>
      <c r="V49" s="148" t="str">
        <f>IF('Shooting Sports'!T25&lt;&gt;"", 'Shooting Sports'!T25, "")</f>
        <v/>
      </c>
    </row>
    <row r="50" spans="2:22">
      <c r="B50" s="139"/>
      <c r="D50" s="139"/>
      <c r="E50" s="139"/>
      <c r="G50" s="139"/>
      <c r="I50" s="343"/>
      <c r="J50" s="16">
        <f>Electives!B58</f>
        <v>8</v>
      </c>
      <c r="K50" s="146" t="str">
        <f>Electives!C58</f>
        <v>Visit a police dept to learn about bike laws</v>
      </c>
      <c r="L50" s="16" t="str">
        <f>IF(Electives!T58&lt;&gt;"", Electives!T58, " ")</f>
        <v xml:space="preserve"> </v>
      </c>
      <c r="N50" s="344" t="str">
        <f>Electives!B114</f>
        <v>Tiger Theater</v>
      </c>
      <c r="O50" s="344"/>
      <c r="P50" s="344"/>
      <c r="Q50" s="344"/>
      <c r="S50" s="148" t="str">
        <f>'Shooting Sports'!B26</f>
        <v>S1</v>
      </c>
      <c r="T50" s="148" t="str">
        <f>'Shooting Sports'!C26</f>
        <v>Identify 3 arrow and 3 bow parts</v>
      </c>
      <c r="U50" s="148"/>
      <c r="V50" s="148" t="str">
        <f>IF('Shooting Sports'!T26&lt;&gt;"", 'Shooting Sports'!T26, "")</f>
        <v/>
      </c>
    </row>
    <row r="51" spans="2:22">
      <c r="B51" s="139"/>
      <c r="D51" s="139"/>
      <c r="E51" s="139"/>
      <c r="G51" s="139"/>
      <c r="I51" s="343"/>
      <c r="J51" s="16">
        <f>Electives!B59</f>
        <v>9</v>
      </c>
      <c r="K51" s="140" t="str">
        <f>Electives!C59</f>
        <v>Identify two jobs that use bicycles</v>
      </c>
      <c r="L51" s="16" t="str">
        <f>IF(Electives!T59&lt;&gt;"", Electives!T59, " ")</f>
        <v xml:space="preserve"> </v>
      </c>
      <c r="N51" s="343" t="str">
        <f>Electives!E114</f>
        <v>(do four)</v>
      </c>
      <c r="O51" s="16">
        <f>Electives!B115</f>
        <v>1</v>
      </c>
      <c r="P51" s="107" t="str">
        <f>Electives!C115</f>
        <v>Discuss types of theater</v>
      </c>
      <c r="Q51" s="16" t="str">
        <f>IF(Electives!T115&lt;&gt;"", Electives!T115, " ")</f>
        <v xml:space="preserve"> </v>
      </c>
      <c r="S51" s="148" t="str">
        <f>'Shooting Sports'!B27</f>
        <v>S2</v>
      </c>
      <c r="T51" s="148" t="str">
        <f>'Shooting Sports'!C27</f>
        <v>Loose 3 arrows in 2 volleys</v>
      </c>
      <c r="U51" s="148"/>
      <c r="V51" s="148" t="str">
        <f>IF('Shooting Sports'!T27&lt;&gt;"", 'Shooting Sports'!T27, "")</f>
        <v/>
      </c>
    </row>
    <row r="52" spans="2:22">
      <c r="B52" s="139"/>
      <c r="D52" s="139"/>
      <c r="E52" s="139"/>
      <c r="G52" s="139"/>
      <c r="N52" s="343"/>
      <c r="O52" s="16">
        <f>Electives!B116</f>
        <v>2</v>
      </c>
      <c r="P52" s="107" t="str">
        <f>Electives!C116</f>
        <v>Play a game of one-word charades</v>
      </c>
      <c r="Q52" s="16" t="str">
        <f>IF(Electives!T116&lt;&gt;"", Electives!T116, " ")</f>
        <v xml:space="preserve"> </v>
      </c>
      <c r="S52" s="148" t="str">
        <f>'Shooting Sports'!B28</f>
        <v>S3</v>
      </c>
      <c r="T52" s="148" t="str">
        <f>'Shooting Sports'!C28</f>
        <v>Demonstrate/Explain range commands</v>
      </c>
      <c r="U52" s="148"/>
      <c r="V52" s="148" t="str">
        <f>IF('Shooting Sports'!T28&lt;&gt;"", 'Shooting Sports'!T28, "")</f>
        <v/>
      </c>
    </row>
    <row r="53" spans="2:22" ht="12.75" customHeight="1">
      <c r="B53" s="139"/>
      <c r="D53" s="139"/>
      <c r="E53" s="139"/>
      <c r="G53" s="139"/>
      <c r="N53" s="343"/>
      <c r="O53" s="16">
        <f>Electives!B117</f>
        <v>3</v>
      </c>
      <c r="P53" s="107" t="str">
        <f>Electives!C117</f>
        <v>Make a puppet</v>
      </c>
      <c r="Q53" s="16" t="str">
        <f>IF(Electives!T117&lt;&gt;"", Electives!T117, " ")</f>
        <v xml:space="preserve"> </v>
      </c>
      <c r="S53" s="179"/>
      <c r="T53" s="178" t="str">
        <f>'Shooting Sports'!C30</f>
        <v>Slingshot: Level 1</v>
      </c>
      <c r="U53" s="179"/>
      <c r="V53" s="179" t="str">
        <f>IF('Shooting Sports'!T30&lt;&gt;"", 'Shooting Sports'!T30, "")</f>
        <v/>
      </c>
    </row>
    <row r="54" spans="2:22" ht="13.15" customHeight="1">
      <c r="B54" s="139"/>
      <c r="D54" s="139"/>
      <c r="E54" s="139"/>
      <c r="G54" s="139"/>
      <c r="N54" s="343"/>
      <c r="O54" s="16">
        <f>Electives!B118</f>
        <v>4</v>
      </c>
      <c r="P54" s="107" t="str">
        <f>Electives!C118</f>
        <v>Perform a simple reader's theater</v>
      </c>
      <c r="Q54" s="16" t="str">
        <f>IF(Electives!T118&lt;&gt;"", Electives!T118, " ")</f>
        <v xml:space="preserve"> </v>
      </c>
      <c r="S54" s="148">
        <f>'Shooting Sports'!B31</f>
        <v>1</v>
      </c>
      <c r="T54" s="148" t="str">
        <f>'Shooting Sports'!C31</f>
        <v>Demonstrate good shooting techniques</v>
      </c>
      <c r="U54" s="148"/>
      <c r="V54" s="148" t="str">
        <f>IF('Shooting Sports'!T31&lt;&gt;"", 'Shooting Sports'!T31, "")</f>
        <v/>
      </c>
    </row>
    <row r="55" spans="2:22">
      <c r="B55" s="139"/>
      <c r="D55" s="139"/>
      <c r="E55" s="139"/>
      <c r="G55" s="139"/>
      <c r="N55" s="343"/>
      <c r="O55" s="16">
        <f>Electives!B119</f>
        <v>5</v>
      </c>
      <c r="P55" s="107" t="str">
        <f>Electives!C119</f>
        <v>Watch a play or attend a story time</v>
      </c>
      <c r="Q55" s="16" t="str">
        <f>IF(Electives!T119&lt;&gt;"", Electives!T119, " ")</f>
        <v xml:space="preserve"> </v>
      </c>
      <c r="S55" s="148">
        <f>'Shooting Sports'!B32</f>
        <v>2</v>
      </c>
      <c r="T55" s="148" t="str">
        <f>'Shooting Sports'!C32</f>
        <v>Explain parts of slingshot</v>
      </c>
      <c r="U55" s="148"/>
      <c r="V55" s="148" t="str">
        <f>IF('Shooting Sports'!T32&lt;&gt;"", 'Shooting Sports'!T32, "")</f>
        <v/>
      </c>
    </row>
    <row r="56" spans="2:22">
      <c r="B56" s="139"/>
      <c r="D56" s="139"/>
      <c r="E56" s="139"/>
      <c r="G56" s="139"/>
      <c r="S56" s="148">
        <f>'Shooting Sports'!B33</f>
        <v>3</v>
      </c>
      <c r="T56" s="148" t="str">
        <f>'Shooting Sports'!C33</f>
        <v>Explain types of ammo</v>
      </c>
      <c r="U56" s="148"/>
      <c r="V56" s="148" t="str">
        <f>IF('Shooting Sports'!T33&lt;&gt;"", 'Shooting Sports'!T33, "")</f>
        <v/>
      </c>
    </row>
    <row r="57" spans="2:22" ht="12.75" customHeight="1">
      <c r="B57" s="139"/>
      <c r="D57" s="139"/>
      <c r="E57" s="139"/>
      <c r="G57" s="139"/>
      <c r="S57" s="148">
        <f>'Shooting Sports'!B34</f>
        <v>4</v>
      </c>
      <c r="T57" s="148" t="str">
        <f>'Shooting Sports'!C34</f>
        <v>Explain types of targets</v>
      </c>
      <c r="U57" s="148"/>
      <c r="V57" s="148" t="str">
        <f>IF('Shooting Sports'!T34&lt;&gt;"", 'Shooting Sports'!T34, "")</f>
        <v/>
      </c>
    </row>
    <row r="58" spans="2:22" ht="12.75" customHeight="1">
      <c r="B58" s="139"/>
      <c r="D58" s="139"/>
      <c r="E58" s="139"/>
      <c r="G58" s="139"/>
      <c r="S58" s="179"/>
      <c r="T58" s="178" t="str">
        <f>'Shooting Sports'!C36</f>
        <v>Slingshot: Level 2</v>
      </c>
      <c r="U58" s="179"/>
      <c r="V58" s="179" t="str">
        <f>IF('Shooting Sports'!T36&lt;&gt;"", 'Shooting Sports'!T36, "")</f>
        <v/>
      </c>
    </row>
    <row r="59" spans="2:22">
      <c r="D59" s="139"/>
      <c r="E59" s="139"/>
      <c r="G59" s="139"/>
      <c r="S59" s="148">
        <f>'Shooting Sports'!B37</f>
        <v>1</v>
      </c>
      <c r="T59" s="148" t="str">
        <f>'Shooting Sports'!C37</f>
        <v>Earn the Level 1 Emblem for Slingshot</v>
      </c>
      <c r="U59" s="148"/>
      <c r="V59" s="148" t="str">
        <f>IF('Shooting Sports'!T37&lt;&gt;"", 'Shooting Sports'!T37, "")</f>
        <v/>
      </c>
    </row>
    <row r="60" spans="2:22">
      <c r="S60" s="148" t="str">
        <f>'Shooting Sports'!B38</f>
        <v>S1</v>
      </c>
      <c r="T60" s="148" t="str">
        <f>'Shooting Sports'!C38</f>
        <v>Fire 3 shots in 2 volleys at a target</v>
      </c>
      <c r="U60" s="148"/>
      <c r="V60" s="148" t="str">
        <f>IF('Shooting Sports'!T38&lt;&gt;"", 'Shooting Sports'!T38, "")</f>
        <v/>
      </c>
    </row>
    <row r="61" spans="2:22">
      <c r="S61" s="148" t="str">
        <f>'Shooting Sports'!B39</f>
        <v>S2</v>
      </c>
      <c r="T61" s="148" t="str">
        <f>'Shooting Sports'!C39</f>
        <v>Demonstrate/Explain range commands</v>
      </c>
      <c r="U61" s="148"/>
      <c r="V61" s="148" t="str">
        <f>IF('Shooting Sports'!T39&lt;&gt;"", 'Shooting Sports'!T39, "")</f>
        <v/>
      </c>
    </row>
    <row r="62" spans="2:22">
      <c r="S62" s="148" t="str">
        <f>'Shooting Sports'!B40</f>
        <v>S3</v>
      </c>
      <c r="T62" s="148" t="str">
        <f>'Shooting Sports'!C40</f>
        <v>Shoot with your off hand</v>
      </c>
      <c r="U62" s="148"/>
      <c r="V62" s="148" t="str">
        <f>IF('Shooting Sports'!T40&lt;&gt;"", 'Shooting Sports'!T40, "")</f>
        <v/>
      </c>
    </row>
    <row r="63" spans="2:22" ht="12.75" customHeight="1">
      <c r="B63" s="139"/>
    </row>
    <row r="64" spans="2:22" ht="12.75" customHeight="1">
      <c r="B64" s="139"/>
      <c r="D64" s="139"/>
      <c r="E64" s="139"/>
      <c r="G64" s="139"/>
    </row>
    <row r="65" spans="2:17">
      <c r="D65" s="139"/>
      <c r="E65" s="139"/>
      <c r="G65" s="139"/>
    </row>
    <row r="69" spans="2:17">
      <c r="J69" s="139"/>
      <c r="L69" s="139"/>
      <c r="O69" s="139"/>
      <c r="Q69" s="139"/>
    </row>
    <row r="70" spans="2:17" ht="12.75" customHeight="1">
      <c r="B70" s="139"/>
      <c r="J70" s="139"/>
      <c r="L70" s="139"/>
      <c r="O70" s="139"/>
      <c r="Q70" s="139"/>
    </row>
    <row r="71" spans="2:17" ht="12.75" customHeight="1">
      <c r="B71" s="139"/>
      <c r="D71" s="139"/>
      <c r="E71" s="139"/>
      <c r="G71" s="139"/>
      <c r="J71" s="139"/>
      <c r="L71" s="139"/>
      <c r="O71" s="139"/>
      <c r="Q71" s="139"/>
    </row>
    <row r="72" spans="2:17" ht="12.75" customHeight="1">
      <c r="B72" s="139"/>
      <c r="D72" s="139"/>
      <c r="E72" s="139"/>
      <c r="G72" s="139"/>
    </row>
    <row r="73" spans="2:17">
      <c r="D73" s="139"/>
      <c r="E73" s="139"/>
      <c r="G73" s="139"/>
    </row>
    <row r="76" spans="2:17">
      <c r="J76" s="139"/>
      <c r="L76" s="139"/>
      <c r="O76" s="139"/>
      <c r="Q76" s="139"/>
    </row>
    <row r="77" spans="2:17" ht="13.15" customHeight="1">
      <c r="B77" s="139"/>
    </row>
    <row r="78" spans="2:17">
      <c r="D78" s="139"/>
      <c r="E78" s="139"/>
      <c r="G78" s="139"/>
    </row>
    <row r="80" spans="2:17">
      <c r="J80" s="139"/>
      <c r="L80" s="139"/>
      <c r="O80" s="139"/>
      <c r="Q80" s="139"/>
    </row>
    <row r="81" spans="2:17" ht="12.75" customHeight="1">
      <c r="B81" s="139"/>
      <c r="J81" s="139"/>
      <c r="L81" s="139"/>
      <c r="O81" s="139"/>
      <c r="Q81" s="139"/>
    </row>
    <row r="82" spans="2:17" ht="12.75" customHeight="1">
      <c r="B82" s="139"/>
      <c r="D82" s="139"/>
      <c r="E82" s="139"/>
    </row>
    <row r="83" spans="2:17">
      <c r="D83" s="139"/>
      <c r="E83" s="139"/>
    </row>
    <row r="84" spans="2:17">
      <c r="J84" s="139"/>
      <c r="L84" s="139"/>
      <c r="O84" s="139"/>
      <c r="Q84" s="139"/>
    </row>
    <row r="85" spans="2:17">
      <c r="B85" s="139"/>
      <c r="J85" s="139"/>
      <c r="L85" s="139"/>
      <c r="O85" s="139"/>
      <c r="Q85" s="139"/>
    </row>
    <row r="86" spans="2:17">
      <c r="B86" s="139"/>
      <c r="D86" s="139"/>
      <c r="E86" s="139"/>
      <c r="G86" s="141" t="str">
        <f>IF(Achievements!T91&lt;&gt;"", Achievements!T91, " ")</f>
        <v xml:space="preserve"> </v>
      </c>
      <c r="J86" s="139"/>
      <c r="L86" s="139"/>
      <c r="O86" s="139"/>
      <c r="Q86" s="139"/>
    </row>
    <row r="87" spans="2:17" ht="13.15" customHeight="1">
      <c r="B87" s="139"/>
      <c r="D87" s="139"/>
      <c r="E87" s="139"/>
      <c r="G87" s="141" t="str">
        <f>IF(Achievements!T92&lt;&gt;"", Achievements!T92, " ")</f>
        <v xml:space="preserve"> </v>
      </c>
      <c r="J87" s="139"/>
      <c r="L87" s="139"/>
      <c r="O87" s="139"/>
      <c r="Q87" s="139"/>
    </row>
    <row r="88" spans="2:17" ht="12.75" customHeight="1">
      <c r="B88" s="139"/>
      <c r="D88" s="139"/>
      <c r="E88" s="139"/>
      <c r="J88" s="139"/>
      <c r="L88" s="139"/>
      <c r="O88" s="139"/>
      <c r="Q88" s="139"/>
    </row>
    <row r="89" spans="2:17" ht="12.75" customHeight="1">
      <c r="B89" s="139"/>
      <c r="D89" s="139"/>
      <c r="E89" s="139"/>
    </row>
    <row r="90" spans="2:17">
      <c r="D90" s="139"/>
      <c r="E90" s="139"/>
    </row>
    <row r="93" spans="2:17">
      <c r="J93" s="139"/>
      <c r="L93" s="139"/>
      <c r="O93" s="139"/>
      <c r="Q93" s="139"/>
    </row>
    <row r="94" spans="2:17" ht="13.15" customHeight="1">
      <c r="B94" s="139"/>
    </row>
    <row r="95" spans="2:17">
      <c r="D95" s="139"/>
      <c r="E95" s="139"/>
    </row>
    <row r="101" spans="2:17">
      <c r="J101" s="139"/>
      <c r="L101" s="139"/>
      <c r="O101" s="139"/>
      <c r="Q101" s="139"/>
    </row>
    <row r="102" spans="2:17" ht="13.15" customHeight="1">
      <c r="B102" s="139"/>
    </row>
    <row r="103" spans="2:17">
      <c r="D103" s="139"/>
      <c r="E103" s="139"/>
      <c r="G103" s="139"/>
    </row>
    <row r="106" spans="2:17">
      <c r="J106" s="139"/>
      <c r="K106" s="106"/>
      <c r="L106" s="139"/>
      <c r="O106" s="139"/>
      <c r="Q106" s="139"/>
    </row>
    <row r="107" spans="2:17">
      <c r="B107" s="139"/>
      <c r="J107" s="139"/>
      <c r="K107" s="106"/>
      <c r="L107" s="139"/>
      <c r="O107" s="139"/>
      <c r="Q107" s="139"/>
    </row>
    <row r="108" spans="2:17">
      <c r="B108" s="139"/>
      <c r="D108" s="139"/>
      <c r="E108" s="139"/>
      <c r="G108" s="139"/>
      <c r="J108" s="139"/>
      <c r="K108" s="106"/>
      <c r="L108" s="139"/>
      <c r="O108" s="139"/>
      <c r="Q108" s="139"/>
    </row>
    <row r="109" spans="2:17">
      <c r="B109" s="139"/>
      <c r="D109" s="139"/>
      <c r="E109" s="139"/>
      <c r="G109" s="139"/>
      <c r="J109" s="139"/>
      <c r="K109" s="106"/>
      <c r="L109" s="139"/>
      <c r="O109" s="139"/>
      <c r="Q109" s="139"/>
    </row>
    <row r="110" spans="2:17">
      <c r="B110" s="139"/>
      <c r="D110" s="139"/>
      <c r="E110" s="139"/>
      <c r="G110" s="139"/>
      <c r="J110" s="139"/>
      <c r="K110" s="106"/>
      <c r="L110" s="139"/>
      <c r="O110" s="139"/>
      <c r="Q110" s="139"/>
    </row>
    <row r="111" spans="2:17">
      <c r="B111" s="139"/>
      <c r="D111" s="139"/>
      <c r="E111" s="139"/>
      <c r="G111" s="139"/>
      <c r="J111" s="139"/>
      <c r="K111" s="106"/>
      <c r="L111" s="139"/>
      <c r="O111" s="139"/>
      <c r="Q111" s="139"/>
    </row>
    <row r="112" spans="2:17">
      <c r="B112" s="139"/>
      <c r="D112" s="139"/>
      <c r="E112" s="139"/>
      <c r="G112" s="139"/>
      <c r="J112" s="139"/>
      <c r="K112" s="106"/>
      <c r="L112" s="139"/>
      <c r="O112" s="139"/>
      <c r="Q112" s="139"/>
    </row>
    <row r="113" spans="2:17">
      <c r="B113" s="139"/>
      <c r="D113" s="139"/>
      <c r="E113" s="139"/>
      <c r="G113" s="139"/>
      <c r="J113" s="139"/>
      <c r="K113" s="106"/>
      <c r="L113" s="139"/>
      <c r="O113" s="139"/>
      <c r="Q113" s="139"/>
    </row>
    <row r="114" spans="2:17">
      <c r="B114" s="139"/>
      <c r="D114" s="139"/>
      <c r="E114" s="139"/>
      <c r="G114" s="139"/>
      <c r="J114" s="139"/>
      <c r="K114" s="106"/>
      <c r="L114" s="139"/>
      <c r="O114" s="139"/>
      <c r="Q114" s="139"/>
    </row>
    <row r="115" spans="2:17">
      <c r="B115" s="139"/>
      <c r="D115" s="139"/>
      <c r="E115" s="139"/>
      <c r="G115" s="139"/>
      <c r="J115" s="139"/>
      <c r="K115" s="106"/>
      <c r="L115" s="139"/>
      <c r="O115" s="139"/>
      <c r="Q115" s="139"/>
    </row>
    <row r="116" spans="2:17">
      <c r="B116" s="139"/>
      <c r="D116" s="139"/>
      <c r="E116" s="139"/>
      <c r="G116" s="139"/>
      <c r="J116" s="139"/>
      <c r="K116" s="106"/>
      <c r="L116" s="139"/>
      <c r="O116" s="139"/>
      <c r="Q116" s="139"/>
    </row>
    <row r="117" spans="2:17">
      <c r="B117" s="139"/>
      <c r="D117" s="139"/>
      <c r="E117" s="139"/>
      <c r="G117" s="139"/>
      <c r="J117" s="139"/>
      <c r="K117" s="106"/>
      <c r="L117" s="139"/>
      <c r="O117" s="139"/>
      <c r="Q117" s="139"/>
    </row>
    <row r="118" spans="2:17">
      <c r="B118" s="139"/>
      <c r="D118" s="139"/>
      <c r="E118" s="139"/>
      <c r="G118" s="139"/>
      <c r="J118" s="139"/>
      <c r="K118" s="106"/>
      <c r="L118" s="139"/>
      <c r="O118" s="139"/>
      <c r="Q118" s="139"/>
    </row>
    <row r="119" spans="2:17">
      <c r="B119" s="139"/>
      <c r="D119" s="139"/>
      <c r="E119" s="139"/>
      <c r="G119" s="139"/>
      <c r="J119" s="139"/>
      <c r="K119" s="106"/>
      <c r="L119" s="139"/>
      <c r="O119" s="139"/>
      <c r="Q119" s="139"/>
    </row>
    <row r="120" spans="2:17">
      <c r="B120" s="139"/>
      <c r="D120" s="139"/>
      <c r="E120" s="139"/>
      <c r="G120" s="139"/>
      <c r="J120" s="139"/>
      <c r="K120" s="106"/>
      <c r="L120" s="139"/>
      <c r="O120" s="139"/>
      <c r="Q120" s="139"/>
    </row>
    <row r="121" spans="2:17">
      <c r="B121" s="139"/>
      <c r="D121" s="139"/>
      <c r="E121" s="139"/>
      <c r="G121" s="139"/>
      <c r="J121" s="139"/>
      <c r="K121" s="106"/>
      <c r="L121" s="139"/>
      <c r="O121" s="139"/>
      <c r="Q121" s="139"/>
    </row>
    <row r="122" spans="2:17">
      <c r="B122" s="139"/>
      <c r="D122" s="139"/>
      <c r="E122" s="139"/>
      <c r="G122" s="139"/>
      <c r="J122" s="139"/>
      <c r="K122" s="106"/>
      <c r="L122" s="139"/>
      <c r="O122" s="139"/>
      <c r="Q122" s="139"/>
    </row>
    <row r="123" spans="2:17">
      <c r="B123" s="139"/>
      <c r="D123" s="139"/>
      <c r="E123" s="139"/>
      <c r="G123" s="139"/>
      <c r="J123" s="139"/>
      <c r="K123" s="106"/>
      <c r="L123" s="139"/>
      <c r="O123" s="139"/>
      <c r="Q123" s="139"/>
    </row>
    <row r="124" spans="2:17">
      <c r="B124" s="139"/>
      <c r="D124" s="139"/>
      <c r="E124" s="139"/>
      <c r="G124" s="139"/>
      <c r="J124" s="139"/>
      <c r="K124" s="106"/>
      <c r="L124" s="139"/>
      <c r="O124" s="139"/>
      <c r="Q124" s="139"/>
    </row>
    <row r="125" spans="2:17">
      <c r="B125" s="139"/>
      <c r="D125" s="139"/>
      <c r="E125" s="139"/>
      <c r="G125" s="139"/>
      <c r="J125" s="139"/>
      <c r="K125" s="106"/>
      <c r="L125" s="139"/>
      <c r="O125" s="139"/>
      <c r="Q125" s="139"/>
    </row>
    <row r="126" spans="2:17">
      <c r="B126" s="139"/>
      <c r="D126" s="139"/>
      <c r="E126" s="139"/>
      <c r="G126" s="139"/>
      <c r="J126" s="139"/>
      <c r="K126" s="106"/>
      <c r="L126" s="139"/>
      <c r="O126" s="139"/>
      <c r="Q126" s="139"/>
    </row>
    <row r="127" spans="2:17">
      <c r="B127" s="139"/>
      <c r="D127" s="139"/>
      <c r="E127" s="139"/>
      <c r="G127" s="139"/>
      <c r="J127" s="139"/>
      <c r="K127" s="106"/>
      <c r="L127" s="139"/>
      <c r="O127" s="139"/>
      <c r="Q127" s="139"/>
    </row>
    <row r="128" spans="2:17">
      <c r="B128" s="139"/>
      <c r="D128" s="139"/>
      <c r="E128" s="139"/>
      <c r="G128" s="139"/>
      <c r="J128" s="139"/>
      <c r="K128" s="106"/>
      <c r="L128" s="139"/>
      <c r="O128" s="139"/>
      <c r="Q128" s="139"/>
    </row>
    <row r="129" spans="2:17">
      <c r="B129" s="139"/>
      <c r="D129" s="139"/>
      <c r="E129" s="139"/>
      <c r="G129" s="139"/>
      <c r="J129" s="139"/>
      <c r="K129" s="106"/>
      <c r="L129" s="139"/>
      <c r="O129" s="139"/>
      <c r="Q129" s="139"/>
    </row>
    <row r="130" spans="2:17">
      <c r="B130" s="139"/>
      <c r="D130" s="139"/>
      <c r="E130" s="139"/>
      <c r="G130" s="139"/>
      <c r="J130" s="139"/>
      <c r="K130" s="106"/>
      <c r="L130" s="139"/>
      <c r="O130" s="139"/>
      <c r="Q130" s="139"/>
    </row>
    <row r="131" spans="2:17">
      <c r="B131" s="139"/>
      <c r="D131" s="139"/>
      <c r="E131" s="139"/>
      <c r="G131" s="139"/>
      <c r="J131" s="139"/>
      <c r="K131" s="106"/>
      <c r="L131" s="139"/>
      <c r="O131" s="139"/>
      <c r="Q131" s="139"/>
    </row>
    <row r="132" spans="2:17">
      <c r="B132" s="139"/>
      <c r="D132" s="139"/>
      <c r="E132" s="139"/>
      <c r="G132" s="139"/>
      <c r="J132" s="139"/>
      <c r="K132" s="106"/>
      <c r="L132" s="139"/>
      <c r="O132" s="139"/>
      <c r="Q132" s="139"/>
    </row>
    <row r="133" spans="2:17">
      <c r="B133" s="139"/>
      <c r="D133" s="139"/>
      <c r="E133" s="139"/>
      <c r="G133" s="139"/>
      <c r="J133" s="139"/>
      <c r="K133" s="106"/>
      <c r="L133" s="139"/>
      <c r="O133" s="139"/>
      <c r="Q133" s="139"/>
    </row>
    <row r="134" spans="2:17">
      <c r="B134" s="139"/>
      <c r="D134" s="139"/>
      <c r="E134" s="139"/>
      <c r="G134" s="139"/>
      <c r="J134" s="139"/>
      <c r="K134" s="106"/>
      <c r="L134" s="139"/>
      <c r="O134" s="139"/>
      <c r="Q134" s="139"/>
    </row>
    <row r="135" spans="2:17">
      <c r="B135" s="139"/>
      <c r="D135" s="139"/>
      <c r="E135" s="139"/>
      <c r="G135" s="139"/>
      <c r="J135" s="139"/>
      <c r="K135" s="106"/>
      <c r="L135" s="139"/>
      <c r="O135" s="139"/>
      <c r="Q135" s="139"/>
    </row>
    <row r="136" spans="2:17">
      <c r="B136" s="139"/>
      <c r="D136" s="139"/>
      <c r="E136" s="139"/>
      <c r="G136" s="139"/>
      <c r="J136" s="139"/>
      <c r="K136" s="106"/>
      <c r="L136" s="139"/>
      <c r="O136" s="139"/>
      <c r="Q136" s="139"/>
    </row>
    <row r="137" spans="2:17">
      <c r="B137" s="139"/>
      <c r="D137" s="139"/>
      <c r="E137" s="139"/>
      <c r="G137" s="139"/>
      <c r="J137" s="139"/>
      <c r="K137" s="106"/>
      <c r="L137" s="139"/>
      <c r="O137" s="139"/>
      <c r="Q137" s="139"/>
    </row>
    <row r="138" spans="2:17">
      <c r="B138" s="139"/>
      <c r="D138" s="139"/>
      <c r="E138" s="139"/>
      <c r="G138" s="139"/>
      <c r="J138" s="139"/>
      <c r="K138" s="106"/>
      <c r="L138" s="139"/>
      <c r="O138" s="139"/>
      <c r="Q138" s="139"/>
    </row>
    <row r="139" spans="2:17">
      <c r="B139" s="139"/>
      <c r="D139" s="139"/>
      <c r="E139" s="139"/>
      <c r="G139" s="139"/>
      <c r="J139" s="139"/>
      <c r="K139" s="106"/>
      <c r="L139" s="139"/>
      <c r="O139" s="139"/>
      <c r="Q139" s="139"/>
    </row>
    <row r="140" spans="2:17">
      <c r="B140" s="139"/>
      <c r="D140" s="139"/>
      <c r="E140" s="139"/>
      <c r="G140" s="139"/>
      <c r="J140" s="139"/>
      <c r="K140" s="106"/>
      <c r="L140" s="139"/>
      <c r="O140" s="139"/>
      <c r="Q140" s="139"/>
    </row>
    <row r="141" spans="2:17">
      <c r="B141" s="139"/>
      <c r="D141" s="139"/>
      <c r="E141" s="139"/>
      <c r="G141" s="139"/>
      <c r="J141" s="139"/>
      <c r="K141" s="106"/>
      <c r="L141" s="139"/>
      <c r="O141" s="139"/>
      <c r="Q141" s="139"/>
    </row>
    <row r="142" spans="2:17">
      <c r="B142" s="139"/>
      <c r="D142" s="139"/>
      <c r="E142" s="139"/>
      <c r="G142" s="139"/>
      <c r="J142" s="139"/>
      <c r="K142" s="106"/>
      <c r="L142" s="139"/>
      <c r="O142" s="139"/>
      <c r="Q142" s="139"/>
    </row>
    <row r="143" spans="2:17">
      <c r="B143" s="139"/>
      <c r="D143" s="139"/>
      <c r="E143" s="139"/>
      <c r="G143" s="139"/>
      <c r="J143" s="139"/>
      <c r="K143" s="106"/>
      <c r="L143" s="139"/>
      <c r="O143" s="139"/>
      <c r="Q143" s="139"/>
    </row>
    <row r="144" spans="2:17">
      <c r="B144" s="139"/>
      <c r="D144" s="139"/>
      <c r="E144" s="139"/>
      <c r="G144" s="139"/>
      <c r="J144" s="139"/>
      <c r="K144" s="106"/>
      <c r="L144" s="139"/>
      <c r="O144" s="139"/>
      <c r="Q144" s="139"/>
    </row>
    <row r="145" spans="2:17">
      <c r="B145" s="139"/>
      <c r="D145" s="139"/>
      <c r="E145" s="139"/>
      <c r="G145" s="139"/>
      <c r="J145" s="139"/>
      <c r="K145" s="106"/>
      <c r="L145" s="139"/>
      <c r="O145" s="139"/>
      <c r="Q145" s="139"/>
    </row>
    <row r="146" spans="2:17">
      <c r="B146" s="139"/>
      <c r="D146" s="139"/>
      <c r="E146" s="139"/>
      <c r="G146" s="139"/>
      <c r="J146" s="139"/>
      <c r="K146" s="106"/>
      <c r="L146" s="139"/>
      <c r="O146" s="139"/>
      <c r="Q146" s="139"/>
    </row>
    <row r="147" spans="2:17">
      <c r="B147" s="139"/>
      <c r="D147" s="139"/>
      <c r="E147" s="139"/>
      <c r="G147" s="139"/>
      <c r="J147" s="139"/>
      <c r="K147" s="106"/>
      <c r="L147" s="139"/>
      <c r="O147" s="139"/>
      <c r="Q147" s="139"/>
    </row>
    <row r="148" spans="2:17">
      <c r="B148" s="139"/>
      <c r="D148" s="139"/>
      <c r="E148" s="139"/>
      <c r="G148" s="139"/>
      <c r="J148" s="139"/>
      <c r="K148" s="106"/>
      <c r="L148" s="139"/>
      <c r="O148" s="139"/>
      <c r="Q148" s="139"/>
    </row>
    <row r="149" spans="2:17">
      <c r="B149" s="139"/>
      <c r="D149" s="139"/>
      <c r="E149" s="139"/>
      <c r="G149" s="139"/>
      <c r="J149" s="139"/>
      <c r="K149" s="106"/>
      <c r="L149" s="139"/>
      <c r="O149" s="139"/>
      <c r="Q149" s="139"/>
    </row>
    <row r="150" spans="2:17">
      <c r="B150" s="139"/>
      <c r="D150" s="139"/>
      <c r="E150" s="139"/>
      <c r="G150" s="139"/>
      <c r="J150" s="139"/>
      <c r="K150" s="106"/>
      <c r="L150" s="139"/>
      <c r="O150" s="139"/>
      <c r="Q150" s="139"/>
    </row>
    <row r="151" spans="2:17">
      <c r="B151" s="139"/>
      <c r="D151" s="139"/>
      <c r="E151" s="139"/>
      <c r="G151" s="139"/>
      <c r="J151" s="139"/>
      <c r="K151" s="106"/>
      <c r="L151" s="139"/>
      <c r="O151" s="139"/>
      <c r="Q151" s="139"/>
    </row>
    <row r="152" spans="2:17">
      <c r="B152" s="139"/>
      <c r="D152" s="139"/>
      <c r="E152" s="139"/>
      <c r="G152" s="139"/>
      <c r="J152" s="139"/>
      <c r="K152" s="106"/>
      <c r="L152" s="139"/>
      <c r="O152" s="139"/>
      <c r="Q152" s="139"/>
    </row>
    <row r="153" spans="2:17">
      <c r="B153" s="139"/>
      <c r="D153" s="139"/>
      <c r="E153" s="139"/>
      <c r="G153" s="139"/>
      <c r="J153" s="139"/>
      <c r="K153" s="106"/>
      <c r="L153" s="139"/>
      <c r="O153" s="139"/>
      <c r="Q153" s="139"/>
    </row>
    <row r="154" spans="2:17">
      <c r="B154" s="139"/>
      <c r="D154" s="139"/>
      <c r="E154" s="139"/>
      <c r="G154" s="139"/>
      <c r="J154" s="139"/>
      <c r="K154" s="106"/>
      <c r="L154" s="139"/>
      <c r="O154" s="139"/>
      <c r="Q154" s="139"/>
    </row>
    <row r="155" spans="2:17">
      <c r="B155" s="139"/>
      <c r="D155" s="139"/>
      <c r="E155" s="139"/>
      <c r="G155" s="139"/>
      <c r="J155" s="139"/>
      <c r="K155" s="106"/>
      <c r="L155" s="139"/>
      <c r="O155" s="139"/>
      <c r="Q155" s="139"/>
    </row>
    <row r="156" spans="2:17">
      <c r="B156" s="139"/>
      <c r="D156" s="139"/>
      <c r="E156" s="139"/>
      <c r="G156" s="139"/>
      <c r="J156" s="139"/>
      <c r="K156" s="106"/>
      <c r="L156" s="139"/>
      <c r="O156" s="139"/>
      <c r="Q156" s="139"/>
    </row>
    <row r="157" spans="2:17">
      <c r="B157" s="139"/>
      <c r="D157" s="139"/>
      <c r="E157" s="139"/>
      <c r="G157" s="139"/>
      <c r="J157" s="139"/>
      <c r="K157" s="106"/>
      <c r="L157" s="139"/>
      <c r="O157" s="139"/>
      <c r="Q157" s="139"/>
    </row>
    <row r="158" spans="2:17">
      <c r="B158" s="139"/>
      <c r="D158" s="139"/>
      <c r="E158" s="139"/>
      <c r="G158" s="139"/>
      <c r="J158" s="139"/>
      <c r="K158" s="106"/>
      <c r="L158" s="139"/>
      <c r="O158" s="139"/>
      <c r="Q158" s="139"/>
    </row>
    <row r="159" spans="2:17">
      <c r="B159" s="139"/>
      <c r="D159" s="139"/>
      <c r="E159" s="139"/>
      <c r="G159" s="139"/>
      <c r="J159" s="139"/>
      <c r="K159" s="106"/>
      <c r="L159" s="139"/>
      <c r="O159" s="139"/>
      <c r="Q159" s="139"/>
    </row>
    <row r="160" spans="2:17">
      <c r="B160" s="139"/>
      <c r="D160" s="139"/>
      <c r="E160" s="139"/>
      <c r="G160" s="139"/>
      <c r="J160" s="139"/>
      <c r="K160" s="106"/>
      <c r="L160" s="139"/>
      <c r="O160" s="139"/>
      <c r="Q160" s="139"/>
    </row>
    <row r="161" spans="2:17">
      <c r="B161" s="139"/>
      <c r="D161" s="139"/>
      <c r="E161" s="139"/>
      <c r="G161" s="139"/>
      <c r="J161" s="139"/>
      <c r="K161" s="106"/>
      <c r="L161" s="139"/>
      <c r="O161" s="139"/>
      <c r="Q161" s="139"/>
    </row>
    <row r="162" spans="2:17">
      <c r="B162" s="139"/>
      <c r="D162" s="139"/>
      <c r="E162" s="139"/>
      <c r="G162" s="139"/>
      <c r="J162" s="139"/>
      <c r="K162" s="106"/>
      <c r="L162" s="139"/>
      <c r="O162" s="139"/>
      <c r="Q162" s="139"/>
    </row>
    <row r="163" spans="2:17">
      <c r="B163" s="139"/>
      <c r="D163" s="139"/>
      <c r="E163" s="139"/>
      <c r="G163" s="139"/>
      <c r="J163" s="139"/>
      <c r="K163" s="106"/>
      <c r="L163" s="139"/>
      <c r="O163" s="139"/>
      <c r="Q163" s="139"/>
    </row>
    <row r="164" spans="2:17">
      <c r="B164" s="139"/>
      <c r="D164" s="139"/>
      <c r="E164" s="139"/>
      <c r="G164" s="139"/>
      <c r="J164" s="139"/>
      <c r="K164" s="106"/>
      <c r="L164" s="139"/>
      <c r="O164" s="139"/>
      <c r="Q164" s="139"/>
    </row>
    <row r="165" spans="2:17">
      <c r="B165" s="139"/>
      <c r="D165" s="139"/>
      <c r="E165" s="139"/>
      <c r="G165" s="139"/>
      <c r="J165" s="139"/>
      <c r="K165" s="106"/>
      <c r="L165" s="139"/>
      <c r="O165" s="139"/>
      <c r="Q165" s="139"/>
    </row>
    <row r="166" spans="2:17">
      <c r="B166" s="139"/>
      <c r="D166" s="139"/>
      <c r="E166" s="139"/>
      <c r="G166" s="139"/>
      <c r="J166" s="139"/>
      <c r="K166" s="106"/>
      <c r="L166" s="139"/>
      <c r="O166" s="139"/>
      <c r="Q166" s="139"/>
    </row>
    <row r="167" spans="2:17">
      <c r="B167" s="139"/>
      <c r="D167" s="139"/>
      <c r="E167" s="139"/>
      <c r="G167" s="139"/>
      <c r="J167" s="139"/>
      <c r="K167" s="106"/>
      <c r="L167" s="139"/>
      <c r="O167" s="139"/>
      <c r="Q167" s="139"/>
    </row>
    <row r="168" spans="2:17">
      <c r="B168" s="139"/>
      <c r="D168" s="139"/>
      <c r="E168" s="139"/>
      <c r="G168" s="139"/>
      <c r="J168" s="139"/>
      <c r="K168" s="106"/>
      <c r="L168" s="139"/>
      <c r="O168" s="139"/>
      <c r="Q168" s="139"/>
    </row>
    <row r="169" spans="2:17">
      <c r="B169" s="139"/>
      <c r="D169" s="139"/>
      <c r="E169" s="139"/>
      <c r="G169" s="139"/>
      <c r="J169" s="139"/>
      <c r="K169" s="106"/>
      <c r="L169" s="139"/>
      <c r="O169" s="139"/>
      <c r="Q169" s="139"/>
    </row>
    <row r="170" spans="2:17">
      <c r="B170" s="139"/>
      <c r="D170" s="139"/>
      <c r="E170" s="139"/>
      <c r="G170" s="139"/>
      <c r="J170" s="139"/>
      <c r="K170" s="106"/>
      <c r="L170" s="139"/>
      <c r="O170" s="139"/>
      <c r="Q170" s="139"/>
    </row>
    <row r="171" spans="2:17">
      <c r="B171" s="139"/>
      <c r="D171" s="139"/>
      <c r="E171" s="139"/>
      <c r="G171" s="139"/>
      <c r="J171" s="139"/>
      <c r="K171" s="106"/>
      <c r="L171" s="139"/>
      <c r="O171" s="139"/>
      <c r="Q171" s="139"/>
    </row>
    <row r="172" spans="2:17">
      <c r="B172" s="139"/>
      <c r="D172" s="139"/>
      <c r="E172" s="139"/>
      <c r="G172" s="139"/>
      <c r="J172" s="139"/>
      <c r="K172" s="106"/>
      <c r="L172" s="139"/>
      <c r="O172" s="139"/>
      <c r="Q172" s="139"/>
    </row>
    <row r="173" spans="2:17">
      <c r="B173" s="139"/>
      <c r="D173" s="139"/>
      <c r="E173" s="139"/>
      <c r="G173" s="139"/>
      <c r="J173" s="139"/>
      <c r="K173" s="106"/>
      <c r="L173" s="139"/>
      <c r="O173" s="139"/>
      <c r="Q173" s="139"/>
    </row>
    <row r="174" spans="2:17">
      <c r="B174" s="139"/>
      <c r="D174" s="139"/>
      <c r="E174" s="139"/>
      <c r="G174" s="139"/>
      <c r="J174" s="139"/>
      <c r="K174" s="106"/>
      <c r="L174" s="139"/>
      <c r="O174" s="139"/>
      <c r="Q174" s="139"/>
    </row>
    <row r="175" spans="2:17">
      <c r="B175" s="139"/>
      <c r="D175" s="139"/>
      <c r="E175" s="139"/>
      <c r="G175" s="139"/>
      <c r="J175" s="139"/>
      <c r="K175" s="106"/>
      <c r="L175" s="139"/>
      <c r="O175" s="139"/>
      <c r="Q175" s="139"/>
    </row>
    <row r="176" spans="2:17">
      <c r="B176" s="139"/>
      <c r="D176" s="139"/>
      <c r="E176" s="139"/>
      <c r="G176" s="139"/>
      <c r="J176" s="139"/>
      <c r="K176" s="106"/>
      <c r="L176" s="139"/>
      <c r="O176" s="139"/>
      <c r="Q176" s="139"/>
    </row>
    <row r="177" spans="2:17">
      <c r="B177" s="139"/>
      <c r="D177" s="139"/>
      <c r="E177" s="139"/>
      <c r="G177" s="139"/>
      <c r="J177" s="139"/>
      <c r="K177" s="106"/>
      <c r="L177" s="139"/>
      <c r="O177" s="139"/>
      <c r="Q177" s="139"/>
    </row>
    <row r="178" spans="2:17">
      <c r="B178" s="139"/>
      <c r="D178" s="139"/>
      <c r="E178" s="139"/>
      <c r="G178" s="139"/>
      <c r="J178" s="139"/>
      <c r="K178" s="106"/>
      <c r="L178" s="139"/>
      <c r="O178" s="139"/>
      <c r="Q178" s="139"/>
    </row>
    <row r="179" spans="2:17">
      <c r="B179" s="139"/>
      <c r="D179" s="139"/>
      <c r="E179" s="139"/>
      <c r="G179" s="139"/>
      <c r="J179" s="139"/>
      <c r="K179" s="106"/>
      <c r="L179" s="139"/>
      <c r="O179" s="139"/>
      <c r="Q179" s="139"/>
    </row>
    <row r="180" spans="2:17">
      <c r="B180" s="139"/>
      <c r="D180" s="139"/>
      <c r="E180" s="139"/>
      <c r="G180" s="139"/>
      <c r="J180" s="139"/>
      <c r="K180" s="106"/>
      <c r="L180" s="139"/>
      <c r="O180" s="139"/>
      <c r="Q180" s="139"/>
    </row>
    <row r="181" spans="2:17">
      <c r="B181" s="139"/>
      <c r="D181" s="139"/>
      <c r="E181" s="139"/>
      <c r="G181" s="139"/>
      <c r="J181" s="139"/>
      <c r="K181" s="106"/>
      <c r="L181" s="139"/>
      <c r="O181" s="139"/>
      <c r="Q181" s="139"/>
    </row>
    <row r="182" spans="2:17">
      <c r="B182" s="139"/>
      <c r="D182" s="139"/>
      <c r="E182" s="139"/>
      <c r="G182" s="139"/>
      <c r="J182" s="139"/>
      <c r="K182" s="106"/>
      <c r="L182" s="139"/>
      <c r="O182" s="139"/>
      <c r="Q182" s="139"/>
    </row>
    <row r="183" spans="2:17">
      <c r="B183" s="139"/>
      <c r="D183" s="139"/>
      <c r="E183" s="139"/>
      <c r="G183" s="139"/>
      <c r="J183" s="139"/>
      <c r="K183" s="106"/>
      <c r="L183" s="139"/>
      <c r="O183" s="139"/>
      <c r="Q183" s="139"/>
    </row>
    <row r="184" spans="2:17">
      <c r="B184" s="139"/>
      <c r="D184" s="139"/>
      <c r="E184" s="139"/>
      <c r="G184" s="139"/>
      <c r="J184" s="139"/>
      <c r="K184" s="106"/>
      <c r="L184" s="139"/>
      <c r="O184" s="139"/>
      <c r="Q184" s="139"/>
    </row>
    <row r="185" spans="2:17">
      <c r="B185" s="139"/>
      <c r="D185" s="139"/>
      <c r="E185" s="139"/>
      <c r="G185" s="139"/>
      <c r="J185" s="139"/>
      <c r="K185" s="106"/>
      <c r="L185" s="139"/>
      <c r="O185" s="139"/>
      <c r="Q185" s="139"/>
    </row>
    <row r="186" spans="2:17">
      <c r="B186" s="139"/>
      <c r="D186" s="139"/>
      <c r="E186" s="139"/>
      <c r="G186" s="139"/>
      <c r="J186" s="139"/>
      <c r="K186" s="106"/>
      <c r="L186" s="139"/>
      <c r="O186" s="139"/>
      <c r="Q186" s="139"/>
    </row>
    <row r="187" spans="2:17">
      <c r="B187" s="139"/>
      <c r="D187" s="139"/>
      <c r="E187" s="139"/>
      <c r="G187" s="139"/>
      <c r="J187" s="139"/>
      <c r="K187" s="106"/>
      <c r="L187" s="139"/>
      <c r="O187" s="139"/>
      <c r="Q187" s="139"/>
    </row>
    <row r="188" spans="2:17">
      <c r="B188" s="139"/>
      <c r="D188" s="139"/>
      <c r="E188" s="139"/>
      <c r="G188" s="139"/>
      <c r="J188" s="139"/>
      <c r="K188" s="106"/>
      <c r="L188" s="139"/>
      <c r="O188" s="139"/>
      <c r="Q188" s="139"/>
    </row>
    <row r="189" spans="2:17">
      <c r="B189" s="139"/>
      <c r="D189" s="139"/>
      <c r="E189" s="139"/>
      <c r="G189" s="139"/>
      <c r="J189" s="139"/>
      <c r="K189" s="106"/>
      <c r="L189" s="139"/>
      <c r="O189" s="139"/>
      <c r="Q189" s="139"/>
    </row>
    <row r="190" spans="2:17">
      <c r="B190" s="139"/>
      <c r="D190" s="139"/>
      <c r="E190" s="139"/>
      <c r="G190" s="139"/>
      <c r="J190" s="139"/>
      <c r="K190" s="106"/>
      <c r="L190" s="139"/>
      <c r="O190" s="139"/>
      <c r="Q190" s="139"/>
    </row>
    <row r="191" spans="2:17">
      <c r="B191" s="139"/>
      <c r="D191" s="139"/>
      <c r="E191" s="139"/>
      <c r="G191" s="139"/>
      <c r="J191" s="139"/>
      <c r="K191" s="106"/>
      <c r="L191" s="139"/>
      <c r="O191" s="139"/>
      <c r="Q191" s="139"/>
    </row>
    <row r="192" spans="2:17">
      <c r="B192" s="139"/>
      <c r="D192" s="139"/>
      <c r="E192" s="139"/>
      <c r="G192" s="139"/>
      <c r="J192" s="139"/>
      <c r="K192" s="106"/>
      <c r="L192" s="139"/>
      <c r="O192" s="139"/>
      <c r="Q192" s="139"/>
    </row>
    <row r="193" spans="2:17">
      <c r="B193" s="139"/>
      <c r="D193" s="139"/>
      <c r="E193" s="139"/>
      <c r="G193" s="139"/>
      <c r="J193" s="139"/>
      <c r="K193" s="106"/>
      <c r="L193" s="139"/>
      <c r="O193" s="139"/>
      <c r="Q193" s="139"/>
    </row>
    <row r="194" spans="2:17">
      <c r="B194" s="139"/>
      <c r="D194" s="139"/>
      <c r="E194" s="139"/>
      <c r="G194" s="139"/>
      <c r="J194" s="139"/>
      <c r="K194" s="106"/>
      <c r="L194" s="139"/>
      <c r="O194" s="139"/>
      <c r="Q194" s="139"/>
    </row>
    <row r="195" spans="2:17">
      <c r="B195" s="139"/>
      <c r="D195" s="139"/>
      <c r="E195" s="139"/>
      <c r="G195" s="139"/>
      <c r="J195" s="139"/>
      <c r="K195" s="106"/>
      <c r="L195" s="139"/>
      <c r="O195" s="139"/>
      <c r="Q195" s="139"/>
    </row>
    <row r="196" spans="2:17">
      <c r="B196" s="139"/>
      <c r="D196" s="139"/>
      <c r="E196" s="139"/>
      <c r="G196" s="139"/>
      <c r="J196" s="139"/>
      <c r="K196" s="106"/>
      <c r="L196" s="139"/>
      <c r="O196" s="139"/>
      <c r="Q196" s="139"/>
    </row>
    <row r="197" spans="2:17">
      <c r="B197" s="139"/>
      <c r="D197" s="139"/>
      <c r="E197" s="139"/>
      <c r="G197" s="139"/>
      <c r="J197" s="139"/>
      <c r="K197" s="106"/>
      <c r="L197" s="139"/>
      <c r="O197" s="139"/>
      <c r="Q197" s="139"/>
    </row>
    <row r="198" spans="2:17">
      <c r="B198" s="139"/>
      <c r="D198" s="139"/>
      <c r="E198" s="139"/>
      <c r="G198" s="139"/>
      <c r="J198" s="139"/>
      <c r="K198" s="106"/>
      <c r="L198" s="139"/>
      <c r="O198" s="139"/>
      <c r="Q198" s="139"/>
    </row>
    <row r="199" spans="2:17">
      <c r="B199" s="139"/>
      <c r="D199" s="139"/>
      <c r="E199" s="139"/>
      <c r="G199" s="139"/>
      <c r="J199" s="139"/>
      <c r="K199" s="106"/>
      <c r="L199" s="139"/>
      <c r="O199" s="139"/>
      <c r="Q199" s="139"/>
    </row>
    <row r="200" spans="2:17">
      <c r="B200" s="139"/>
      <c r="D200" s="139"/>
      <c r="E200" s="139"/>
      <c r="G200" s="139"/>
      <c r="J200" s="139"/>
      <c r="K200" s="106"/>
      <c r="L200" s="139"/>
      <c r="O200" s="139"/>
      <c r="Q200" s="139"/>
    </row>
    <row r="201" spans="2:17">
      <c r="B201" s="139"/>
      <c r="D201" s="139"/>
      <c r="E201" s="139"/>
      <c r="G201" s="139"/>
      <c r="J201" s="139"/>
      <c r="K201" s="106"/>
      <c r="L201" s="139"/>
      <c r="O201" s="139"/>
      <c r="Q201" s="139"/>
    </row>
    <row r="202" spans="2:17">
      <c r="B202" s="139"/>
      <c r="D202" s="139"/>
      <c r="E202" s="139"/>
      <c r="G202" s="139"/>
      <c r="J202" s="139"/>
      <c r="K202" s="106"/>
      <c r="L202" s="139"/>
      <c r="O202" s="139"/>
      <c r="Q202" s="139"/>
    </row>
    <row r="203" spans="2:17">
      <c r="B203" s="139"/>
      <c r="D203" s="139"/>
      <c r="E203" s="139"/>
      <c r="G203" s="139"/>
      <c r="J203" s="139"/>
      <c r="K203" s="106"/>
      <c r="L203" s="139"/>
      <c r="O203" s="139"/>
      <c r="Q203" s="139"/>
    </row>
    <row r="204" spans="2:17">
      <c r="B204" s="139"/>
      <c r="D204" s="139"/>
      <c r="E204" s="139"/>
      <c r="G204" s="139"/>
      <c r="J204" s="139"/>
      <c r="K204" s="106"/>
      <c r="L204" s="139"/>
      <c r="O204" s="139"/>
      <c r="Q204" s="139"/>
    </row>
    <row r="205" spans="2:17">
      <c r="B205" s="139"/>
      <c r="D205" s="139"/>
      <c r="E205" s="139"/>
      <c r="G205" s="139"/>
      <c r="J205" s="139"/>
      <c r="K205" s="106"/>
      <c r="L205" s="139"/>
      <c r="O205" s="139"/>
      <c r="Q205" s="139"/>
    </row>
    <row r="206" spans="2:17">
      <c r="B206" s="139"/>
      <c r="D206" s="139"/>
      <c r="E206" s="139"/>
      <c r="G206" s="139"/>
      <c r="J206" s="139"/>
      <c r="K206" s="106"/>
      <c r="L206" s="139"/>
      <c r="O206" s="139"/>
      <c r="Q206" s="139"/>
    </row>
    <row r="207" spans="2:17">
      <c r="B207" s="139"/>
      <c r="D207" s="139"/>
      <c r="E207" s="139"/>
      <c r="G207" s="139"/>
      <c r="J207" s="139"/>
      <c r="K207" s="106"/>
      <c r="L207" s="139"/>
      <c r="O207" s="139"/>
      <c r="Q207" s="139"/>
    </row>
    <row r="208" spans="2:17">
      <c r="B208" s="139"/>
      <c r="D208" s="139"/>
      <c r="E208" s="139"/>
      <c r="G208" s="139"/>
      <c r="J208" s="139"/>
      <c r="K208" s="106"/>
      <c r="L208" s="139"/>
      <c r="O208" s="139"/>
      <c r="Q208" s="139"/>
    </row>
    <row r="209" spans="2:17">
      <c r="B209" s="139"/>
      <c r="D209" s="139"/>
      <c r="E209" s="139"/>
      <c r="G209" s="139"/>
      <c r="J209" s="139"/>
      <c r="K209" s="106"/>
      <c r="L209" s="139"/>
      <c r="O209" s="139"/>
      <c r="Q209" s="139"/>
    </row>
    <row r="210" spans="2:17">
      <c r="B210" s="139"/>
      <c r="D210" s="139"/>
      <c r="E210" s="139"/>
      <c r="G210" s="139"/>
      <c r="J210" s="139"/>
      <c r="K210" s="106"/>
      <c r="L210" s="139"/>
      <c r="O210" s="139"/>
      <c r="Q210" s="139"/>
    </row>
    <row r="211" spans="2:17">
      <c r="B211" s="139"/>
      <c r="D211" s="139"/>
      <c r="E211" s="139"/>
      <c r="G211" s="139"/>
      <c r="J211" s="139"/>
      <c r="K211" s="106"/>
      <c r="L211" s="139"/>
      <c r="O211" s="139"/>
      <c r="Q211" s="139"/>
    </row>
    <row r="212" spans="2:17">
      <c r="B212" s="139"/>
      <c r="D212" s="139"/>
      <c r="E212" s="139"/>
      <c r="G212" s="139"/>
      <c r="J212" s="139"/>
      <c r="K212" s="106"/>
      <c r="L212" s="139"/>
      <c r="O212" s="139"/>
      <c r="Q212" s="139"/>
    </row>
    <row r="213" spans="2:17">
      <c r="B213" s="139"/>
      <c r="D213" s="139"/>
      <c r="E213" s="139"/>
      <c r="G213" s="139"/>
      <c r="J213" s="139"/>
      <c r="K213" s="106"/>
      <c r="L213" s="139"/>
      <c r="O213" s="139"/>
      <c r="Q213" s="139"/>
    </row>
    <row r="214" spans="2:17">
      <c r="B214" s="139"/>
      <c r="D214" s="139"/>
      <c r="E214" s="139"/>
      <c r="G214" s="139"/>
      <c r="J214" s="139"/>
      <c r="K214" s="106"/>
      <c r="L214" s="139"/>
      <c r="O214" s="139"/>
      <c r="Q214" s="139"/>
    </row>
    <row r="215" spans="2:17">
      <c r="B215" s="139"/>
      <c r="D215" s="139"/>
      <c r="E215" s="139"/>
      <c r="G215" s="139"/>
      <c r="J215" s="139"/>
      <c r="K215" s="106"/>
      <c r="L215" s="139"/>
      <c r="O215" s="139"/>
      <c r="Q215" s="139"/>
    </row>
    <row r="216" spans="2:17">
      <c r="B216" s="139"/>
      <c r="D216" s="139"/>
      <c r="E216" s="139"/>
      <c r="G216" s="139"/>
      <c r="J216" s="139"/>
      <c r="K216" s="106"/>
      <c r="L216" s="139"/>
      <c r="O216" s="139"/>
      <c r="Q216" s="139"/>
    </row>
    <row r="217" spans="2:17">
      <c r="B217" s="139"/>
      <c r="D217" s="139"/>
      <c r="E217" s="139"/>
      <c r="G217" s="139"/>
      <c r="J217" s="139"/>
      <c r="K217" s="106"/>
      <c r="L217" s="139"/>
      <c r="O217" s="139"/>
      <c r="Q217" s="139"/>
    </row>
    <row r="218" spans="2:17">
      <c r="B218" s="139"/>
      <c r="D218" s="139"/>
      <c r="E218" s="139"/>
      <c r="G218" s="139"/>
      <c r="J218" s="139"/>
      <c r="K218" s="106"/>
      <c r="L218" s="139"/>
      <c r="O218" s="139"/>
      <c r="Q218" s="139"/>
    </row>
    <row r="219" spans="2:17">
      <c r="B219" s="139"/>
      <c r="D219" s="139"/>
      <c r="E219" s="139"/>
      <c r="G219" s="139"/>
      <c r="J219" s="139"/>
      <c r="K219" s="106"/>
      <c r="L219" s="139"/>
      <c r="O219" s="139"/>
      <c r="Q219" s="139"/>
    </row>
    <row r="220" spans="2:17">
      <c r="B220" s="139"/>
      <c r="D220" s="139"/>
      <c r="E220" s="139"/>
      <c r="G220" s="139"/>
      <c r="J220" s="139"/>
      <c r="K220" s="106"/>
      <c r="L220" s="139"/>
      <c r="O220" s="139"/>
      <c r="Q220" s="139"/>
    </row>
    <row r="221" spans="2:17">
      <c r="B221" s="139"/>
      <c r="D221" s="139"/>
      <c r="E221" s="139"/>
      <c r="G221" s="139"/>
      <c r="J221" s="139"/>
      <c r="K221" s="106"/>
      <c r="L221" s="139"/>
      <c r="O221" s="139"/>
      <c r="Q221" s="139"/>
    </row>
    <row r="222" spans="2:17">
      <c r="B222" s="139"/>
      <c r="D222" s="139"/>
      <c r="E222" s="139"/>
      <c r="G222" s="139"/>
      <c r="J222" s="139"/>
      <c r="K222" s="106"/>
      <c r="L222" s="139"/>
      <c r="O222" s="139"/>
      <c r="Q222" s="139"/>
    </row>
    <row r="223" spans="2:17">
      <c r="B223" s="139"/>
      <c r="D223" s="139"/>
      <c r="E223" s="139"/>
      <c r="G223" s="139"/>
      <c r="J223" s="139"/>
      <c r="K223" s="106"/>
      <c r="L223" s="139"/>
      <c r="O223" s="139"/>
      <c r="Q223" s="139"/>
    </row>
    <row r="224" spans="2:17">
      <c r="B224" s="139"/>
      <c r="D224" s="139"/>
      <c r="E224" s="139"/>
      <c r="G224" s="139"/>
      <c r="J224" s="139"/>
      <c r="K224" s="106"/>
      <c r="L224" s="139"/>
      <c r="O224" s="139"/>
      <c r="Q224" s="139"/>
    </row>
    <row r="225" spans="2:17">
      <c r="B225" s="139"/>
      <c r="D225" s="139"/>
      <c r="E225" s="139"/>
      <c r="G225" s="139"/>
      <c r="J225" s="139"/>
      <c r="K225" s="106"/>
      <c r="L225" s="139"/>
      <c r="O225" s="139"/>
      <c r="Q225" s="139"/>
    </row>
    <row r="226" spans="2:17">
      <c r="B226" s="139"/>
      <c r="D226" s="139"/>
      <c r="E226" s="139"/>
      <c r="G226" s="139"/>
      <c r="J226" s="139"/>
      <c r="K226" s="106"/>
      <c r="L226" s="139"/>
      <c r="O226" s="139"/>
      <c r="Q226" s="139"/>
    </row>
    <row r="227" spans="2:17">
      <c r="B227" s="139"/>
      <c r="D227" s="139"/>
      <c r="E227" s="139"/>
      <c r="G227" s="139"/>
      <c r="J227" s="139"/>
      <c r="K227" s="106"/>
      <c r="L227" s="139"/>
      <c r="O227" s="139"/>
      <c r="Q227" s="139"/>
    </row>
    <row r="228" spans="2:17">
      <c r="B228" s="139"/>
      <c r="D228" s="139"/>
      <c r="E228" s="139"/>
      <c r="G228" s="139"/>
      <c r="J228" s="139"/>
      <c r="K228" s="106"/>
      <c r="L228" s="139"/>
      <c r="O228" s="139"/>
      <c r="Q228" s="139"/>
    </row>
    <row r="229" spans="2:17">
      <c r="B229" s="139"/>
      <c r="D229" s="139"/>
      <c r="E229" s="139"/>
      <c r="G229" s="139"/>
      <c r="J229" s="139"/>
      <c r="K229" s="106"/>
      <c r="L229" s="139"/>
      <c r="O229" s="139"/>
      <c r="Q229" s="139"/>
    </row>
    <row r="230" spans="2:17">
      <c r="B230" s="139"/>
      <c r="D230" s="139"/>
      <c r="E230" s="139"/>
      <c r="G230" s="139"/>
      <c r="J230" s="139"/>
      <c r="K230" s="106"/>
      <c r="L230" s="139"/>
      <c r="O230" s="139"/>
      <c r="Q230" s="139"/>
    </row>
    <row r="231" spans="2:17">
      <c r="B231" s="139"/>
      <c r="D231" s="139"/>
      <c r="E231" s="139"/>
      <c r="G231" s="139"/>
      <c r="J231" s="139"/>
      <c r="K231" s="106"/>
      <c r="L231" s="139"/>
      <c r="O231" s="139"/>
      <c r="Q231" s="139"/>
    </row>
    <row r="232" spans="2:17">
      <c r="B232" s="139"/>
      <c r="D232" s="139"/>
      <c r="E232" s="139"/>
      <c r="G232" s="139"/>
      <c r="J232" s="139"/>
      <c r="K232" s="106"/>
      <c r="L232" s="139"/>
      <c r="O232" s="139"/>
      <c r="Q232" s="139"/>
    </row>
    <row r="233" spans="2:17">
      <c r="B233" s="139"/>
      <c r="D233" s="139"/>
      <c r="E233" s="139"/>
      <c r="G233" s="139"/>
      <c r="J233" s="139"/>
      <c r="K233" s="106"/>
      <c r="L233" s="139"/>
      <c r="O233" s="139"/>
      <c r="Q233" s="139"/>
    </row>
    <row r="234" spans="2:17">
      <c r="B234" s="139"/>
      <c r="D234" s="139"/>
      <c r="E234" s="139"/>
      <c r="G234" s="139"/>
      <c r="J234" s="139"/>
      <c r="K234" s="106"/>
      <c r="L234" s="139"/>
      <c r="O234" s="139"/>
      <c r="Q234" s="139"/>
    </row>
    <row r="235" spans="2:17">
      <c r="B235" s="139"/>
      <c r="D235" s="139"/>
      <c r="E235" s="139"/>
      <c r="G235" s="139"/>
      <c r="J235" s="139"/>
      <c r="K235" s="106"/>
      <c r="L235" s="139"/>
      <c r="O235" s="139"/>
      <c r="Q235" s="139"/>
    </row>
    <row r="236" spans="2:17">
      <c r="B236" s="139"/>
      <c r="D236" s="139"/>
      <c r="E236" s="139"/>
      <c r="G236" s="139"/>
      <c r="J236" s="139"/>
      <c r="K236" s="106"/>
      <c r="L236" s="139"/>
      <c r="O236" s="139"/>
      <c r="Q236" s="139"/>
    </row>
    <row r="237" spans="2:17">
      <c r="B237" s="139"/>
      <c r="D237" s="139"/>
      <c r="E237" s="139"/>
      <c r="G237" s="139"/>
      <c r="J237" s="139"/>
      <c r="K237" s="106"/>
      <c r="L237" s="139"/>
      <c r="O237" s="139"/>
      <c r="Q237" s="139"/>
    </row>
    <row r="238" spans="2:17">
      <c r="B238" s="139"/>
      <c r="D238" s="139"/>
      <c r="E238" s="139"/>
      <c r="G238" s="139"/>
      <c r="J238" s="139"/>
      <c r="K238" s="106"/>
      <c r="L238" s="139"/>
      <c r="O238" s="139"/>
      <c r="Q238" s="139"/>
    </row>
    <row r="239" spans="2:17">
      <c r="B239" s="139"/>
      <c r="D239" s="139"/>
      <c r="E239" s="139"/>
      <c r="G239" s="139"/>
      <c r="J239" s="139"/>
      <c r="K239" s="106"/>
      <c r="L239" s="139"/>
      <c r="O239" s="139"/>
      <c r="Q239" s="139"/>
    </row>
    <row r="240" spans="2:17">
      <c r="B240" s="139"/>
      <c r="D240" s="139"/>
      <c r="E240" s="139"/>
      <c r="G240" s="139"/>
      <c r="J240" s="139"/>
      <c r="K240" s="106"/>
      <c r="L240" s="139"/>
      <c r="O240" s="139"/>
      <c r="Q240" s="139"/>
    </row>
    <row r="241" spans="2:17">
      <c r="B241" s="139"/>
      <c r="D241" s="139"/>
      <c r="E241" s="139"/>
      <c r="G241" s="139"/>
      <c r="J241" s="139"/>
      <c r="K241" s="106"/>
      <c r="L241" s="139"/>
      <c r="O241" s="139"/>
      <c r="Q241" s="139"/>
    </row>
    <row r="242" spans="2:17">
      <c r="B242" s="139"/>
      <c r="D242" s="139"/>
      <c r="E242" s="139"/>
      <c r="G242" s="139"/>
      <c r="J242" s="139"/>
      <c r="K242" s="106"/>
      <c r="L242" s="139"/>
      <c r="O242" s="139"/>
      <c r="Q242" s="139"/>
    </row>
    <row r="243" spans="2:17">
      <c r="B243" s="139"/>
      <c r="D243" s="139"/>
      <c r="E243" s="139"/>
      <c r="G243" s="139"/>
      <c r="J243" s="139"/>
      <c r="K243" s="106"/>
      <c r="L243" s="139"/>
      <c r="O243" s="139"/>
      <c r="Q243" s="139"/>
    </row>
    <row r="244" spans="2:17">
      <c r="B244" s="139"/>
      <c r="D244" s="139"/>
      <c r="E244" s="139"/>
      <c r="G244" s="139"/>
      <c r="J244" s="139"/>
      <c r="K244" s="106"/>
      <c r="L244" s="139"/>
      <c r="O244" s="139"/>
      <c r="Q244" s="139"/>
    </row>
    <row r="245" spans="2:17">
      <c r="B245" s="139"/>
      <c r="D245" s="139"/>
      <c r="E245" s="139"/>
      <c r="G245" s="139"/>
      <c r="J245" s="139"/>
      <c r="K245" s="106"/>
      <c r="L245" s="139"/>
      <c r="O245" s="139"/>
      <c r="Q245" s="139"/>
    </row>
    <row r="246" spans="2:17">
      <c r="B246" s="139"/>
      <c r="D246" s="139"/>
      <c r="E246" s="139"/>
      <c r="G246" s="139"/>
      <c r="J246" s="139"/>
      <c r="K246" s="106"/>
      <c r="L246" s="139"/>
      <c r="O246" s="139"/>
      <c r="Q246" s="139"/>
    </row>
    <row r="247" spans="2:17">
      <c r="B247" s="139"/>
      <c r="D247" s="139"/>
      <c r="E247" s="139"/>
      <c r="G247" s="139"/>
      <c r="J247" s="139"/>
      <c r="K247" s="106"/>
      <c r="L247" s="139"/>
      <c r="O247" s="139"/>
      <c r="Q247" s="139"/>
    </row>
    <row r="248" spans="2:17">
      <c r="B248" s="139"/>
      <c r="D248" s="139"/>
      <c r="E248" s="139"/>
      <c r="G248" s="139"/>
      <c r="J248" s="139"/>
      <c r="K248" s="106"/>
      <c r="L248" s="139"/>
      <c r="O248" s="139"/>
      <c r="Q248" s="139"/>
    </row>
    <row r="249" spans="2:17">
      <c r="B249" s="139"/>
      <c r="D249" s="139"/>
      <c r="E249" s="139"/>
      <c r="G249" s="139"/>
      <c r="J249" s="139"/>
      <c r="K249" s="106"/>
      <c r="L249" s="139"/>
      <c r="O249" s="139"/>
      <c r="Q249" s="139"/>
    </row>
    <row r="250" spans="2:17">
      <c r="B250" s="139"/>
      <c r="D250" s="139"/>
      <c r="E250" s="139"/>
      <c r="G250" s="139"/>
      <c r="J250" s="139"/>
      <c r="K250" s="106"/>
      <c r="L250" s="139"/>
      <c r="O250" s="139"/>
      <c r="Q250" s="139"/>
    </row>
    <row r="251" spans="2:17">
      <c r="B251" s="139"/>
      <c r="D251" s="139"/>
      <c r="E251" s="139"/>
      <c r="G251" s="139"/>
      <c r="J251" s="139"/>
      <c r="K251" s="106"/>
      <c r="L251" s="139"/>
      <c r="O251" s="139"/>
      <c r="Q251" s="139"/>
    </row>
    <row r="252" spans="2:17">
      <c r="B252" s="139"/>
      <c r="D252" s="139"/>
      <c r="E252" s="139"/>
      <c r="G252" s="139"/>
      <c r="J252" s="139"/>
      <c r="K252" s="106"/>
      <c r="L252" s="139"/>
      <c r="O252" s="139"/>
      <c r="Q252" s="139"/>
    </row>
    <row r="253" spans="2:17">
      <c r="B253" s="139"/>
      <c r="D253" s="139"/>
      <c r="E253" s="139"/>
      <c r="G253" s="139"/>
      <c r="J253" s="139"/>
      <c r="K253" s="106"/>
      <c r="L253" s="139"/>
      <c r="O253" s="139"/>
      <c r="Q253" s="139"/>
    </row>
    <row r="254" spans="2:17">
      <c r="B254" s="139"/>
      <c r="D254" s="139"/>
      <c r="E254" s="139"/>
      <c r="G254" s="139"/>
      <c r="J254" s="139"/>
      <c r="K254" s="106"/>
      <c r="L254" s="139"/>
      <c r="O254" s="139"/>
      <c r="Q254" s="139"/>
    </row>
    <row r="255" spans="2:17">
      <c r="B255" s="139"/>
      <c r="D255" s="139"/>
      <c r="E255" s="139"/>
      <c r="G255" s="139"/>
      <c r="J255" s="139"/>
      <c r="K255" s="106"/>
      <c r="L255" s="139"/>
      <c r="O255" s="139"/>
      <c r="Q255" s="139"/>
    </row>
    <row r="256" spans="2:17">
      <c r="B256" s="139"/>
      <c r="D256" s="139"/>
      <c r="E256" s="139"/>
      <c r="G256" s="139"/>
      <c r="J256" s="139"/>
      <c r="K256" s="106"/>
      <c r="L256" s="139"/>
      <c r="O256" s="139"/>
      <c r="Q256" s="139"/>
    </row>
    <row r="257" spans="2:17">
      <c r="B257" s="139"/>
      <c r="D257" s="139"/>
      <c r="E257" s="139"/>
      <c r="G257" s="139"/>
      <c r="J257" s="139"/>
      <c r="K257" s="106"/>
      <c r="L257" s="139"/>
      <c r="O257" s="139"/>
      <c r="Q257" s="139"/>
    </row>
    <row r="258" spans="2:17">
      <c r="B258" s="139"/>
      <c r="D258" s="139"/>
      <c r="E258" s="139"/>
      <c r="G258" s="139"/>
      <c r="J258" s="139"/>
      <c r="K258" s="106"/>
      <c r="L258" s="139"/>
      <c r="O258" s="139"/>
      <c r="Q258" s="139"/>
    </row>
    <row r="259" spans="2:17">
      <c r="B259" s="139"/>
      <c r="D259" s="139"/>
      <c r="E259" s="139"/>
      <c r="G259" s="139"/>
      <c r="J259" s="139"/>
      <c r="K259" s="106"/>
      <c r="L259" s="139"/>
      <c r="O259" s="139"/>
      <c r="Q259" s="139"/>
    </row>
    <row r="260" spans="2:17">
      <c r="B260" s="139"/>
      <c r="D260" s="139"/>
      <c r="E260" s="139"/>
      <c r="G260" s="139"/>
      <c r="J260" s="139"/>
      <c r="K260" s="106"/>
      <c r="L260" s="139"/>
      <c r="O260" s="139"/>
      <c r="Q260" s="139"/>
    </row>
    <row r="261" spans="2:17">
      <c r="B261" s="139"/>
      <c r="D261" s="139"/>
      <c r="E261" s="139"/>
      <c r="G261" s="139"/>
      <c r="J261" s="139"/>
      <c r="K261" s="106"/>
      <c r="L261" s="139"/>
      <c r="O261" s="139"/>
      <c r="Q261" s="139"/>
    </row>
    <row r="262" spans="2:17">
      <c r="B262" s="139"/>
      <c r="D262" s="139"/>
      <c r="E262" s="139"/>
      <c r="G262" s="139"/>
      <c r="J262" s="139"/>
      <c r="K262" s="106"/>
      <c r="L262" s="139"/>
      <c r="O262" s="139"/>
      <c r="Q262" s="139"/>
    </row>
    <row r="263" spans="2:17">
      <c r="B263" s="139"/>
      <c r="D263" s="139"/>
      <c r="E263" s="139"/>
      <c r="G263" s="139"/>
      <c r="J263" s="139"/>
      <c r="K263" s="106"/>
      <c r="L263" s="139"/>
      <c r="O263" s="139"/>
      <c r="Q263" s="139"/>
    </row>
    <row r="264" spans="2:17">
      <c r="B264" s="139"/>
      <c r="D264" s="139"/>
      <c r="E264" s="139"/>
      <c r="G264" s="139"/>
      <c r="J264" s="139"/>
      <c r="K264" s="106"/>
      <c r="L264" s="139"/>
      <c r="O264" s="139"/>
      <c r="Q264" s="139"/>
    </row>
    <row r="265" spans="2:17">
      <c r="B265" s="139"/>
      <c r="D265" s="139"/>
      <c r="E265" s="139"/>
      <c r="G265" s="139"/>
      <c r="J265" s="139"/>
      <c r="K265" s="106"/>
      <c r="L265" s="139"/>
      <c r="O265" s="139"/>
      <c r="Q265" s="139"/>
    </row>
    <row r="266" spans="2:17">
      <c r="B266" s="139"/>
      <c r="D266" s="139"/>
      <c r="E266" s="139"/>
      <c r="G266" s="139"/>
      <c r="J266" s="139"/>
      <c r="K266" s="106"/>
      <c r="L266" s="139"/>
      <c r="O266" s="139"/>
      <c r="Q266" s="139"/>
    </row>
    <row r="267" spans="2:17">
      <c r="B267" s="139"/>
      <c r="D267" s="139"/>
      <c r="E267" s="139"/>
      <c r="G267" s="139"/>
      <c r="J267" s="139"/>
      <c r="K267" s="106"/>
      <c r="L267" s="139"/>
      <c r="O267" s="139"/>
      <c r="Q267" s="139"/>
    </row>
    <row r="268" spans="2:17">
      <c r="B268" s="139"/>
      <c r="D268" s="139"/>
      <c r="E268" s="139"/>
      <c r="G268" s="139"/>
      <c r="J268" s="139"/>
      <c r="K268" s="106"/>
      <c r="L268" s="139"/>
      <c r="O268" s="139"/>
      <c r="Q268" s="139"/>
    </row>
    <row r="269" spans="2:17">
      <c r="B269" s="139"/>
      <c r="D269" s="139"/>
      <c r="E269" s="139"/>
      <c r="G269" s="139"/>
      <c r="J269" s="139"/>
      <c r="K269" s="106"/>
      <c r="L269" s="139"/>
      <c r="O269" s="139"/>
      <c r="Q269" s="139"/>
    </row>
    <row r="270" spans="2:17">
      <c r="B270" s="139"/>
      <c r="D270" s="139"/>
      <c r="E270" s="139"/>
      <c r="G270" s="139"/>
      <c r="J270" s="139"/>
      <c r="K270" s="106"/>
      <c r="L270" s="139"/>
      <c r="O270" s="139"/>
      <c r="Q270" s="139"/>
    </row>
    <row r="271" spans="2:17">
      <c r="B271" s="139"/>
      <c r="D271" s="139"/>
      <c r="E271" s="139"/>
      <c r="G271" s="139"/>
      <c r="J271" s="139"/>
      <c r="K271" s="106"/>
      <c r="L271" s="139"/>
      <c r="O271" s="139"/>
      <c r="Q271" s="139"/>
    </row>
    <row r="272" spans="2:17">
      <c r="B272" s="139"/>
      <c r="D272" s="139"/>
      <c r="E272" s="139"/>
      <c r="G272" s="139"/>
      <c r="J272" s="139"/>
      <c r="K272" s="106"/>
      <c r="L272" s="139"/>
      <c r="O272" s="139"/>
      <c r="Q272" s="139"/>
    </row>
    <row r="273" spans="2:17">
      <c r="B273" s="139"/>
      <c r="D273" s="139"/>
      <c r="E273" s="139"/>
      <c r="G273" s="139"/>
      <c r="J273" s="139"/>
      <c r="K273" s="106"/>
      <c r="L273" s="139"/>
      <c r="O273" s="139"/>
      <c r="Q273" s="139"/>
    </row>
    <row r="274" spans="2:17">
      <c r="B274" s="139"/>
      <c r="D274" s="139"/>
      <c r="E274" s="139"/>
      <c r="G274" s="139"/>
      <c r="J274" s="139"/>
      <c r="K274" s="106"/>
      <c r="L274" s="139"/>
      <c r="O274" s="139"/>
      <c r="Q274" s="139"/>
    </row>
    <row r="275" spans="2:17">
      <c r="B275" s="139"/>
      <c r="D275" s="139"/>
      <c r="E275" s="139"/>
      <c r="G275" s="139"/>
      <c r="J275" s="139"/>
      <c r="K275" s="106"/>
      <c r="L275" s="139"/>
      <c r="O275" s="139"/>
      <c r="Q275" s="139"/>
    </row>
    <row r="276" spans="2:17">
      <c r="B276" s="139"/>
      <c r="D276" s="139"/>
      <c r="E276" s="139"/>
      <c r="G276" s="139"/>
      <c r="J276" s="139"/>
      <c r="K276" s="106"/>
      <c r="L276" s="139"/>
      <c r="O276" s="139"/>
      <c r="Q276" s="139"/>
    </row>
    <row r="277" spans="2:17">
      <c r="B277" s="139"/>
      <c r="D277" s="139"/>
      <c r="E277" s="139"/>
      <c r="G277" s="139"/>
      <c r="J277" s="139"/>
      <c r="K277" s="106"/>
      <c r="L277" s="139"/>
      <c r="O277" s="139"/>
      <c r="Q277" s="139"/>
    </row>
    <row r="278" spans="2:17">
      <c r="B278" s="139"/>
      <c r="D278" s="139"/>
      <c r="E278" s="139"/>
      <c r="G278" s="139"/>
      <c r="J278" s="139"/>
      <c r="K278" s="106"/>
      <c r="L278" s="139"/>
      <c r="O278" s="139"/>
      <c r="Q278" s="139"/>
    </row>
    <row r="279" spans="2:17">
      <c r="B279" s="139"/>
      <c r="D279" s="139"/>
      <c r="E279" s="139"/>
      <c r="G279" s="139"/>
      <c r="J279" s="139"/>
      <c r="K279" s="106"/>
      <c r="L279" s="139"/>
      <c r="O279" s="139"/>
      <c r="Q279" s="139"/>
    </row>
    <row r="280" spans="2:17">
      <c r="B280" s="139"/>
      <c r="D280" s="139"/>
      <c r="E280" s="139"/>
      <c r="G280" s="139"/>
      <c r="J280" s="139"/>
      <c r="K280" s="106"/>
      <c r="L280" s="139"/>
      <c r="O280" s="139"/>
      <c r="Q280" s="139"/>
    </row>
    <row r="281" spans="2:17">
      <c r="B281" s="139"/>
      <c r="D281" s="139"/>
      <c r="E281" s="139"/>
      <c r="G281" s="139"/>
      <c r="J281" s="139"/>
      <c r="K281" s="106"/>
      <c r="L281" s="139"/>
      <c r="O281" s="139"/>
      <c r="Q281" s="139"/>
    </row>
    <row r="282" spans="2:17">
      <c r="B282" s="139"/>
      <c r="D282" s="139"/>
      <c r="E282" s="139"/>
      <c r="G282" s="139"/>
      <c r="J282" s="139"/>
      <c r="K282" s="106"/>
      <c r="L282" s="139"/>
      <c r="O282" s="139"/>
      <c r="Q282" s="139"/>
    </row>
    <row r="283" spans="2:17">
      <c r="B283" s="139"/>
      <c r="D283" s="139"/>
      <c r="E283" s="139"/>
      <c r="G283" s="139"/>
      <c r="J283" s="139"/>
      <c r="K283" s="106"/>
      <c r="L283" s="139"/>
      <c r="O283" s="139"/>
      <c r="Q283" s="139"/>
    </row>
    <row r="284" spans="2:17">
      <c r="B284" s="139"/>
      <c r="D284" s="139"/>
      <c r="E284" s="139"/>
      <c r="G284" s="139"/>
      <c r="J284" s="139"/>
      <c r="K284" s="106"/>
      <c r="L284" s="139"/>
      <c r="O284" s="139"/>
      <c r="Q284" s="139"/>
    </row>
    <row r="285" spans="2:17">
      <c r="B285" s="139"/>
      <c r="D285" s="139"/>
      <c r="E285" s="139"/>
      <c r="G285" s="139"/>
      <c r="J285" s="139"/>
      <c r="K285" s="106"/>
      <c r="L285" s="139"/>
      <c r="O285" s="139"/>
      <c r="Q285" s="139"/>
    </row>
    <row r="286" spans="2:17">
      <c r="B286" s="139"/>
      <c r="D286" s="139"/>
      <c r="E286" s="139"/>
      <c r="G286" s="139"/>
      <c r="J286" s="139"/>
      <c r="K286" s="106"/>
      <c r="L286" s="139"/>
      <c r="O286" s="139"/>
      <c r="Q286" s="139"/>
    </row>
    <row r="287" spans="2:17">
      <c r="B287" s="139"/>
      <c r="D287" s="139"/>
      <c r="E287" s="139"/>
      <c r="G287" s="139"/>
      <c r="J287" s="139"/>
      <c r="K287" s="106"/>
      <c r="L287" s="139"/>
      <c r="O287" s="139"/>
      <c r="Q287" s="139"/>
    </row>
    <row r="288" spans="2:17">
      <c r="B288" s="139"/>
      <c r="D288" s="139"/>
      <c r="E288" s="139"/>
      <c r="G288" s="139"/>
      <c r="J288" s="139"/>
      <c r="K288" s="106"/>
      <c r="L288" s="139"/>
      <c r="O288" s="139"/>
      <c r="Q288" s="139"/>
    </row>
    <row r="289" spans="2:17">
      <c r="B289" s="139"/>
      <c r="D289" s="139"/>
      <c r="E289" s="139"/>
      <c r="G289" s="139"/>
      <c r="J289" s="139"/>
      <c r="K289" s="106"/>
      <c r="L289" s="139"/>
      <c r="O289" s="139"/>
      <c r="Q289" s="139"/>
    </row>
    <row r="290" spans="2:17">
      <c r="B290" s="139"/>
      <c r="D290" s="139"/>
      <c r="E290" s="139"/>
      <c r="G290" s="139"/>
      <c r="J290" s="139"/>
      <c r="K290" s="106"/>
      <c r="L290" s="139"/>
      <c r="O290" s="139"/>
      <c r="Q290" s="139"/>
    </row>
    <row r="291" spans="2:17">
      <c r="B291" s="139"/>
      <c r="D291" s="139"/>
      <c r="E291" s="139"/>
      <c r="G291" s="139"/>
      <c r="J291" s="139"/>
      <c r="K291" s="106"/>
      <c r="L291" s="139"/>
      <c r="O291" s="139"/>
      <c r="Q291" s="139"/>
    </row>
    <row r="292" spans="2:17">
      <c r="B292" s="139"/>
      <c r="D292" s="139"/>
      <c r="E292" s="139"/>
      <c r="G292" s="139"/>
      <c r="J292" s="139"/>
      <c r="K292" s="106"/>
      <c r="L292" s="139"/>
      <c r="O292" s="139"/>
      <c r="Q292" s="139"/>
    </row>
    <row r="293" spans="2:17">
      <c r="B293" s="139"/>
      <c r="D293" s="139"/>
      <c r="E293" s="139"/>
      <c r="G293" s="139"/>
      <c r="J293" s="139"/>
      <c r="K293" s="106"/>
      <c r="L293" s="139"/>
      <c r="O293" s="139"/>
      <c r="Q293" s="139"/>
    </row>
    <row r="294" spans="2:17">
      <c r="B294" s="139"/>
      <c r="D294" s="139"/>
      <c r="E294" s="139"/>
      <c r="G294" s="139"/>
      <c r="J294" s="139"/>
      <c r="K294" s="106"/>
      <c r="L294" s="139"/>
      <c r="O294" s="139"/>
      <c r="Q294" s="139"/>
    </row>
    <row r="295" spans="2:17">
      <c r="B295" s="139"/>
      <c r="D295" s="139"/>
      <c r="E295" s="139"/>
      <c r="G295" s="139"/>
      <c r="J295" s="139"/>
      <c r="K295" s="106"/>
      <c r="L295" s="139"/>
      <c r="O295" s="139"/>
      <c r="Q295" s="139"/>
    </row>
    <row r="296" spans="2:17">
      <c r="B296" s="139"/>
      <c r="D296" s="139"/>
      <c r="E296" s="139"/>
      <c r="G296" s="139"/>
      <c r="J296" s="139"/>
      <c r="K296" s="106"/>
      <c r="L296" s="139"/>
      <c r="O296" s="139"/>
      <c r="Q296" s="139"/>
    </row>
    <row r="297" spans="2:17">
      <c r="B297" s="139"/>
      <c r="D297" s="139"/>
      <c r="E297" s="139"/>
      <c r="G297" s="139"/>
      <c r="J297" s="139"/>
      <c r="K297" s="106"/>
      <c r="L297" s="139"/>
      <c r="O297" s="139"/>
      <c r="Q297" s="139"/>
    </row>
    <row r="298" spans="2:17">
      <c r="B298" s="139"/>
      <c r="D298" s="139"/>
      <c r="E298" s="139"/>
      <c r="G298" s="139"/>
      <c r="J298" s="139"/>
      <c r="K298" s="106"/>
      <c r="L298" s="139"/>
      <c r="O298" s="139"/>
      <c r="Q298" s="139"/>
    </row>
    <row r="299" spans="2:17">
      <c r="B299" s="139"/>
      <c r="D299" s="139"/>
      <c r="E299" s="139"/>
      <c r="G299" s="139"/>
      <c r="J299" s="139"/>
      <c r="K299" s="106"/>
      <c r="L299" s="139"/>
      <c r="O299" s="139"/>
      <c r="Q299" s="139"/>
    </row>
    <row r="300" spans="2:17">
      <c r="B300" s="139"/>
      <c r="D300" s="139"/>
      <c r="E300" s="139"/>
      <c r="G300" s="139"/>
      <c r="J300" s="139"/>
      <c r="K300" s="106"/>
      <c r="L300" s="139"/>
      <c r="O300" s="139"/>
      <c r="Q300" s="139"/>
    </row>
    <row r="301" spans="2:17">
      <c r="B301" s="139"/>
      <c r="D301" s="139"/>
      <c r="E301" s="139"/>
      <c r="G301" s="139"/>
      <c r="J301" s="139"/>
      <c r="K301" s="106"/>
      <c r="L301" s="139"/>
      <c r="O301" s="139"/>
      <c r="Q301" s="139"/>
    </row>
    <row r="302" spans="2:17">
      <c r="B302" s="139"/>
      <c r="D302" s="139"/>
      <c r="E302" s="139"/>
      <c r="G302" s="139"/>
      <c r="J302" s="139"/>
      <c r="K302" s="106"/>
      <c r="L302" s="139"/>
      <c r="O302" s="139"/>
      <c r="Q302" s="139"/>
    </row>
    <row r="303" spans="2:17">
      <c r="B303" s="139"/>
      <c r="D303" s="139"/>
      <c r="E303" s="139"/>
      <c r="G303" s="139"/>
      <c r="J303" s="139"/>
      <c r="K303" s="106"/>
      <c r="L303" s="139"/>
      <c r="O303" s="139"/>
      <c r="Q303" s="139"/>
    </row>
    <row r="304" spans="2:17">
      <c r="B304" s="139"/>
      <c r="D304" s="139"/>
      <c r="E304" s="139"/>
      <c r="G304" s="139"/>
      <c r="J304" s="139"/>
      <c r="K304" s="106"/>
      <c r="L304" s="139"/>
      <c r="O304" s="139"/>
      <c r="Q304" s="139"/>
    </row>
    <row r="305" spans="2:17">
      <c r="B305" s="139"/>
      <c r="D305" s="139"/>
      <c r="E305" s="139"/>
      <c r="G305" s="139"/>
      <c r="J305" s="139"/>
      <c r="K305" s="106"/>
      <c r="L305" s="139"/>
      <c r="O305" s="139"/>
      <c r="Q305" s="139"/>
    </row>
    <row r="306" spans="2:17">
      <c r="B306" s="139"/>
      <c r="D306" s="139"/>
      <c r="E306" s="139"/>
      <c r="G306" s="139"/>
      <c r="J306" s="139"/>
      <c r="K306" s="106"/>
      <c r="L306" s="139"/>
      <c r="O306" s="139"/>
      <c r="Q306" s="139"/>
    </row>
    <row r="307" spans="2:17">
      <c r="B307" s="139"/>
      <c r="D307" s="139"/>
      <c r="E307" s="139"/>
      <c r="G307" s="139"/>
      <c r="J307" s="139"/>
      <c r="K307" s="106"/>
      <c r="L307" s="139"/>
      <c r="O307" s="139"/>
      <c r="Q307" s="139"/>
    </row>
    <row r="308" spans="2:17">
      <c r="B308" s="139"/>
      <c r="D308" s="139"/>
      <c r="E308" s="139"/>
      <c r="G308" s="139"/>
      <c r="J308" s="139"/>
      <c r="K308" s="106"/>
      <c r="L308" s="139"/>
      <c r="O308" s="139"/>
      <c r="Q308" s="139"/>
    </row>
    <row r="309" spans="2:17">
      <c r="B309" s="139"/>
      <c r="D309" s="139"/>
      <c r="E309" s="139"/>
      <c r="G309" s="139"/>
      <c r="J309" s="139"/>
      <c r="K309" s="106"/>
      <c r="L309" s="139"/>
      <c r="O309" s="139"/>
      <c r="Q309" s="139"/>
    </row>
    <row r="310" spans="2:17">
      <c r="B310" s="139"/>
      <c r="D310" s="139"/>
      <c r="E310" s="139"/>
      <c r="G310" s="139"/>
      <c r="J310" s="139"/>
      <c r="K310" s="106"/>
      <c r="L310" s="139"/>
      <c r="O310" s="139"/>
      <c r="Q310" s="139"/>
    </row>
    <row r="311" spans="2:17">
      <c r="B311" s="139"/>
      <c r="D311" s="139"/>
      <c r="E311" s="139"/>
      <c r="G311" s="139"/>
      <c r="J311" s="139"/>
      <c r="K311" s="106"/>
      <c r="L311" s="139"/>
      <c r="O311" s="139"/>
      <c r="Q311" s="139"/>
    </row>
    <row r="312" spans="2:17">
      <c r="B312" s="139"/>
      <c r="D312" s="139"/>
      <c r="E312" s="139"/>
      <c r="G312" s="139"/>
      <c r="J312" s="139"/>
      <c r="K312" s="106"/>
      <c r="L312" s="139"/>
      <c r="O312" s="139"/>
      <c r="Q312" s="139"/>
    </row>
    <row r="313" spans="2:17">
      <c r="B313" s="139"/>
      <c r="D313" s="139"/>
      <c r="E313" s="139"/>
      <c r="G313" s="139"/>
      <c r="J313" s="139"/>
      <c r="K313" s="106"/>
      <c r="L313" s="139"/>
      <c r="O313" s="139"/>
      <c r="Q313" s="139"/>
    </row>
    <row r="314" spans="2:17">
      <c r="B314" s="139"/>
      <c r="D314" s="139"/>
      <c r="E314" s="139"/>
      <c r="G314" s="139"/>
      <c r="J314" s="139"/>
      <c r="K314" s="106"/>
      <c r="L314" s="139"/>
      <c r="O314" s="139"/>
      <c r="Q314" s="139"/>
    </row>
    <row r="315" spans="2:17">
      <c r="B315" s="139"/>
      <c r="D315" s="139"/>
      <c r="E315" s="139"/>
      <c r="G315" s="139"/>
      <c r="J315" s="139"/>
      <c r="K315" s="106"/>
      <c r="L315" s="139"/>
      <c r="O315" s="139"/>
      <c r="Q315" s="139"/>
    </row>
    <row r="316" spans="2:17">
      <c r="B316" s="139"/>
      <c r="D316" s="139"/>
      <c r="E316" s="139"/>
      <c r="G316" s="139"/>
      <c r="J316" s="139"/>
      <c r="K316" s="106"/>
      <c r="L316" s="139"/>
      <c r="O316" s="139"/>
      <c r="Q316" s="139"/>
    </row>
    <row r="317" spans="2:17">
      <c r="B317" s="139"/>
      <c r="D317" s="139"/>
      <c r="E317" s="139"/>
      <c r="G317" s="139"/>
      <c r="J317" s="139"/>
      <c r="K317" s="106"/>
      <c r="L317" s="139"/>
      <c r="O317" s="139"/>
      <c r="Q317" s="139"/>
    </row>
    <row r="318" spans="2:17">
      <c r="B318" s="139"/>
      <c r="D318" s="139"/>
      <c r="E318" s="139"/>
      <c r="G318" s="139"/>
      <c r="J318" s="139"/>
      <c r="K318" s="106"/>
      <c r="L318" s="139"/>
      <c r="O318" s="139"/>
      <c r="Q318" s="139"/>
    </row>
    <row r="319" spans="2:17">
      <c r="B319" s="139"/>
      <c r="D319" s="139"/>
      <c r="E319" s="139"/>
      <c r="G319" s="139"/>
      <c r="J319" s="139"/>
      <c r="K319" s="106"/>
      <c r="L319" s="139"/>
      <c r="O319" s="139"/>
      <c r="Q319" s="139"/>
    </row>
    <row r="320" spans="2:17">
      <c r="B320" s="139"/>
      <c r="D320" s="139"/>
      <c r="E320" s="139"/>
      <c r="G320" s="139"/>
      <c r="J320" s="139"/>
      <c r="K320" s="106"/>
      <c r="O320" s="139"/>
      <c r="Q320" s="139"/>
    </row>
    <row r="321" spans="2:17">
      <c r="B321" s="139"/>
      <c r="D321" s="139"/>
      <c r="E321" s="139"/>
      <c r="G321" s="139"/>
      <c r="J321" s="139"/>
      <c r="K321" s="106"/>
      <c r="O321" s="139"/>
      <c r="Q321" s="139"/>
    </row>
    <row r="322" spans="2:17">
      <c r="B322" s="139"/>
      <c r="D322" s="139"/>
      <c r="E322" s="139"/>
      <c r="G322" s="139"/>
      <c r="J322" s="139"/>
      <c r="K322" s="106"/>
      <c r="O322" s="139"/>
      <c r="Q322" s="139"/>
    </row>
    <row r="323" spans="2:17">
      <c r="B323" s="139"/>
      <c r="D323" s="139"/>
      <c r="E323" s="139"/>
      <c r="G323" s="139"/>
      <c r="J323" s="139"/>
      <c r="K323" s="106"/>
      <c r="O323" s="139"/>
      <c r="Q323" s="139"/>
    </row>
    <row r="324" spans="2:17">
      <c r="B324" s="139"/>
      <c r="D324" s="139"/>
      <c r="E324" s="139"/>
      <c r="G324" s="139"/>
      <c r="J324" s="139"/>
      <c r="K324" s="106"/>
      <c r="O324" s="139"/>
      <c r="Q324" s="139"/>
    </row>
    <row r="325" spans="2:17">
      <c r="B325" s="139"/>
      <c r="D325" s="139"/>
      <c r="E325" s="139"/>
      <c r="G325" s="139"/>
      <c r="J325" s="139"/>
      <c r="K325" s="106"/>
      <c r="O325" s="139"/>
      <c r="Q325" s="139"/>
    </row>
    <row r="326" spans="2:17">
      <c r="B326" s="139"/>
      <c r="D326" s="139"/>
      <c r="E326" s="139"/>
      <c r="G326" s="139"/>
      <c r="J326" s="139"/>
      <c r="K326" s="106"/>
      <c r="O326" s="139"/>
      <c r="Q326" s="139"/>
    </row>
    <row r="327" spans="2:17">
      <c r="B327" s="139"/>
      <c r="D327" s="139"/>
      <c r="E327" s="139"/>
      <c r="G327" s="139"/>
      <c r="J327" s="139"/>
      <c r="K327" s="106"/>
      <c r="O327" s="139"/>
      <c r="Q327" s="139"/>
    </row>
    <row r="328" spans="2:17">
      <c r="B328" s="139"/>
      <c r="D328" s="139"/>
      <c r="E328" s="139"/>
      <c r="G328" s="139"/>
      <c r="J328" s="139"/>
      <c r="K328" s="106"/>
      <c r="O328" s="139"/>
      <c r="Q328" s="139"/>
    </row>
    <row r="329" spans="2:17">
      <c r="B329" s="139"/>
      <c r="D329" s="139"/>
      <c r="E329" s="139"/>
      <c r="G329" s="139"/>
      <c r="J329" s="139"/>
      <c r="K329" s="106"/>
      <c r="O329" s="139"/>
      <c r="Q329" s="139"/>
    </row>
    <row r="330" spans="2:17">
      <c r="B330" s="139"/>
      <c r="D330" s="139"/>
      <c r="E330" s="139"/>
      <c r="G330" s="139"/>
      <c r="J330" s="139"/>
      <c r="K330" s="106"/>
      <c r="O330" s="139"/>
      <c r="Q330" s="139"/>
    </row>
    <row r="331" spans="2:17">
      <c r="B331" s="139"/>
      <c r="D331" s="139"/>
      <c r="E331" s="139"/>
      <c r="G331" s="139"/>
      <c r="J331" s="139"/>
      <c r="K331" s="106"/>
      <c r="O331" s="139"/>
      <c r="Q331" s="139"/>
    </row>
    <row r="332" spans="2:17">
      <c r="B332" s="139"/>
      <c r="D332" s="139"/>
      <c r="E332" s="139"/>
      <c r="G332" s="139"/>
      <c r="J332" s="139"/>
      <c r="K332" s="106"/>
      <c r="O332" s="139"/>
      <c r="Q332" s="139"/>
    </row>
    <row r="333" spans="2:17">
      <c r="B333" s="139"/>
      <c r="D333" s="139"/>
      <c r="E333" s="139"/>
      <c r="G333" s="139"/>
      <c r="J333" s="139"/>
      <c r="L333" s="141" t="str">
        <f>IF(Electives!T345&lt;&gt;"", Electives!T345, " ")</f>
        <v xml:space="preserve"> </v>
      </c>
      <c r="O333" s="139"/>
      <c r="Q333" s="139"/>
    </row>
    <row r="334" spans="2:17">
      <c r="B334" s="139"/>
      <c r="D334" s="139"/>
      <c r="E334" s="139"/>
      <c r="G334" s="139"/>
      <c r="J334" s="139"/>
      <c r="L334" s="141" t="str">
        <f>IF(Electives!T346&lt;&gt;"", Electives!T346, " ")</f>
        <v xml:space="preserve"> </v>
      </c>
      <c r="O334" s="139"/>
      <c r="Q334" s="139"/>
    </row>
    <row r="335" spans="2:17">
      <c r="B335" s="139"/>
      <c r="D335" s="139"/>
      <c r="E335" s="139"/>
      <c r="G335" s="139"/>
    </row>
    <row r="336" spans="2:17">
      <c r="D336" s="139"/>
      <c r="E336" s="139"/>
      <c r="G336" s="139"/>
    </row>
  </sheetData>
  <sheetProtection algorithmName="SHA-512" hashValue="Q73bEtY+Q2W3lC7GXflIM1n8sGy4R7yfee4wPtC366JUi1Fk0arX+CJHKlgMCUgSw5iUjZogZMLlvl96poAszA==" saltValue="cpZobDAbYkmTmtMp7DlyAA==" spinCount="100000" sheet="1" objects="1" scenarios="1" selectLockedCells="1" selectUnlockedCells="1"/>
  <mergeCells count="67">
    <mergeCell ref="D17:G17"/>
    <mergeCell ref="I27:K27"/>
    <mergeCell ref="N27:Q27"/>
    <mergeCell ref="N50:Q50"/>
    <mergeCell ref="N51:N55"/>
    <mergeCell ref="D18:D22"/>
    <mergeCell ref="I18:K18"/>
    <mergeCell ref="N18:Q18"/>
    <mergeCell ref="D23:G23"/>
    <mergeCell ref="D24:D28"/>
    <mergeCell ref="D4:D8"/>
    <mergeCell ref="N4:N11"/>
    <mergeCell ref="D9:F9"/>
    <mergeCell ref="D10:D16"/>
    <mergeCell ref="N12:Q12"/>
    <mergeCell ref="I11:K11"/>
    <mergeCell ref="D1:G2"/>
    <mergeCell ref="I1:L2"/>
    <mergeCell ref="N1:Q2"/>
    <mergeCell ref="D3:G3"/>
    <mergeCell ref="I3:L3"/>
    <mergeCell ref="N3:Q3"/>
    <mergeCell ref="S1:V2"/>
    <mergeCell ref="I4:I10"/>
    <mergeCell ref="T4:U4"/>
    <mergeCell ref="T5:U5"/>
    <mergeCell ref="T6:U6"/>
    <mergeCell ref="T7:U7"/>
    <mergeCell ref="T8:U8"/>
    <mergeCell ref="T9:U9"/>
    <mergeCell ref="T10:U10"/>
    <mergeCell ref="T11:U11"/>
    <mergeCell ref="I12:I17"/>
    <mergeCell ref="T12:U12"/>
    <mergeCell ref="N13:N17"/>
    <mergeCell ref="T13:U13"/>
    <mergeCell ref="T14:U14"/>
    <mergeCell ref="T15:U15"/>
    <mergeCell ref="T16:U16"/>
    <mergeCell ref="T17:U17"/>
    <mergeCell ref="T18:U18"/>
    <mergeCell ref="I19:I26"/>
    <mergeCell ref="N19:N26"/>
    <mergeCell ref="T19:U19"/>
    <mergeCell ref="T20:U20"/>
    <mergeCell ref="T21:U21"/>
    <mergeCell ref="T22:U22"/>
    <mergeCell ref="T23:U23"/>
    <mergeCell ref="T24:U24"/>
    <mergeCell ref="T25:U25"/>
    <mergeCell ref="T26:U26"/>
    <mergeCell ref="T27:U27"/>
    <mergeCell ref="I28:I34"/>
    <mergeCell ref="N28:N36"/>
    <mergeCell ref="D29:G29"/>
    <mergeCell ref="D30:D35"/>
    <mergeCell ref="S30:V31"/>
    <mergeCell ref="I35:L35"/>
    <mergeCell ref="D36:G36"/>
    <mergeCell ref="I36:I41"/>
    <mergeCell ref="D37:D45"/>
    <mergeCell ref="N37:Q37"/>
    <mergeCell ref="N38:N41"/>
    <mergeCell ref="I42:L42"/>
    <mergeCell ref="N42:Q42"/>
    <mergeCell ref="I43:I51"/>
    <mergeCell ref="N43:N49"/>
  </mergeCells>
  <pageMargins left="0.7" right="0.7" top="0.75" bottom="0.75" header="0.3" footer="0.3"/>
  <pageSetup scale="4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6"/>
  <sheetViews>
    <sheetView showGridLines="0" zoomScaleNormal="100" workbookViewId="0">
      <pane xSplit="2" ySplit="2" topLeftCell="C3" activePane="bottomRight" state="frozen"/>
      <selection pane="topRight" activeCell="C1" sqref="C1"/>
      <selection pane="bottomLeft" activeCell="A3" sqref="A3"/>
      <selection pane="bottomRight" activeCell="C1" sqref="C1"/>
    </sheetView>
  </sheetViews>
  <sheetFormatPr defaultColWidth="9.140625" defaultRowHeight="12.75"/>
  <cols>
    <col min="1" max="1" width="31.140625" style="139" customWidth="1"/>
    <col min="2" max="2" width="3.85546875" style="141" customWidth="1"/>
    <col min="3" max="3" width="6.42578125" style="139" customWidth="1"/>
    <col min="4" max="4" width="2.5703125" style="24" customWidth="1"/>
    <col min="5" max="5" width="2.5703125" style="141" customWidth="1"/>
    <col min="6" max="6" width="32.85546875" style="139" customWidth="1"/>
    <col min="7" max="7" width="3.42578125" style="141" customWidth="1"/>
    <col min="8" max="8" width="6.42578125" style="139" customWidth="1"/>
    <col min="9" max="9" width="3.28515625" style="139" customWidth="1"/>
    <col min="10" max="10" width="3.28515625" style="141" customWidth="1"/>
    <col min="11" max="11" width="32.85546875" style="139" customWidth="1"/>
    <col min="12" max="12" width="3.42578125" style="141" customWidth="1"/>
    <col min="13" max="13" width="6.42578125" style="139" customWidth="1"/>
    <col min="14" max="14" width="3.28515625" style="139" customWidth="1"/>
    <col min="15" max="15" width="3.28515625" style="141" customWidth="1"/>
    <col min="16" max="16" width="32.85546875" style="139" customWidth="1"/>
    <col min="17" max="17" width="3.42578125" style="141" customWidth="1"/>
    <col min="18" max="18" width="6.42578125" style="139" customWidth="1"/>
    <col min="19" max="20" width="3.28515625" style="139" customWidth="1"/>
    <col min="21" max="21" width="33" style="139" customWidth="1"/>
    <col min="22" max="22" width="3.28515625" style="139" customWidth="1"/>
    <col min="23" max="16384" width="9.140625" style="139"/>
  </cols>
  <sheetData>
    <row r="1" spans="1:22" ht="21" customHeight="1">
      <c r="A1" s="17" t="str">
        <f ca="1">MID(CELL("filename",A1),FIND(IF(ISERROR(FIND("]",CELL("filename",A1))),"$","]"),CELL("filename",A1))+1,256)</f>
        <v>Scout 17</v>
      </c>
      <c r="D1" s="345" t="s">
        <v>241</v>
      </c>
      <c r="E1" s="345"/>
      <c r="F1" s="345"/>
      <c r="G1" s="345"/>
      <c r="I1" s="345" t="s">
        <v>0</v>
      </c>
      <c r="J1" s="345"/>
      <c r="K1" s="345"/>
      <c r="L1" s="345"/>
      <c r="N1" s="345" t="s">
        <v>0</v>
      </c>
      <c r="O1" s="345"/>
      <c r="P1" s="345"/>
      <c r="Q1" s="345"/>
      <c r="S1" s="329" t="s">
        <v>418</v>
      </c>
      <c r="T1" s="329"/>
      <c r="U1" s="329"/>
      <c r="V1" s="329"/>
    </row>
    <row r="2" spans="1:22" ht="7.5" customHeight="1">
      <c r="D2" s="345"/>
      <c r="E2" s="345"/>
      <c r="F2" s="345"/>
      <c r="G2" s="345"/>
      <c r="I2" s="345"/>
      <c r="J2" s="345"/>
      <c r="K2" s="345"/>
      <c r="L2" s="345"/>
      <c r="N2" s="345"/>
      <c r="O2" s="345"/>
      <c r="P2" s="345"/>
      <c r="Q2" s="345"/>
      <c r="S2" s="329"/>
      <c r="T2" s="329"/>
      <c r="U2" s="329"/>
      <c r="V2" s="329"/>
    </row>
    <row r="3" spans="1:22">
      <c r="A3" s="1" t="s">
        <v>13</v>
      </c>
      <c r="D3" s="344" t="str">
        <f>Achievements!B5</f>
        <v>Backyard Jungle / My Tiger Jungle</v>
      </c>
      <c r="E3" s="344"/>
      <c r="F3" s="344"/>
      <c r="G3" s="344"/>
      <c r="I3" s="344" t="str">
        <f>Electives!B6</f>
        <v>Curiosity, Intrigue, and Magical Mysteries</v>
      </c>
      <c r="J3" s="344"/>
      <c r="K3" s="344"/>
      <c r="L3" s="344"/>
      <c r="N3" s="344" t="str">
        <f>Electives!B61</f>
        <v>Sky is the Limit</v>
      </c>
      <c r="O3" s="344"/>
      <c r="P3" s="344"/>
      <c r="Q3" s="344"/>
      <c r="S3" s="175"/>
      <c r="T3" s="34" t="str">
        <f>'Cub Awards'!C5</f>
        <v>Emergency Preparedness</v>
      </c>
      <c r="U3" s="34"/>
      <c r="V3" s="68"/>
    </row>
    <row r="4" spans="1:22" ht="12.75" customHeight="1">
      <c r="A4" s="43" t="s">
        <v>33</v>
      </c>
      <c r="B4" s="16" t="str">
        <f>Bobcat!U13</f>
        <v/>
      </c>
      <c r="D4" s="346" t="str">
        <f>Achievements!E5</f>
        <v>(do 1 and two of 2-5)</v>
      </c>
      <c r="E4" s="16">
        <f>Achievements!B6</f>
        <v>1</v>
      </c>
      <c r="F4" s="105" t="str">
        <f>Achievements!C6</f>
        <v>With partner, go on a walk</v>
      </c>
      <c r="G4" s="16" t="str">
        <f>IF(Achievements!U6&lt;&gt;"", Achievements!U6, " ")</f>
        <v xml:space="preserve"> </v>
      </c>
      <c r="I4" s="335" t="str">
        <f>Electives!E6</f>
        <v>(do 1-2 and one of 3-5)</v>
      </c>
      <c r="J4" s="16" t="str">
        <f>Electives!B7</f>
        <v>1a</v>
      </c>
      <c r="K4" s="107" t="str">
        <f>Electives!C7</f>
        <v>Learn and Practice a magic trick</v>
      </c>
      <c r="L4" s="16" t="str">
        <f>IF(Electives!U7&lt;&gt;"", Electives!U7, " ")</f>
        <v xml:space="preserve"> </v>
      </c>
      <c r="N4" s="342" t="str">
        <f>Electives!E61</f>
        <v>(do 1-3 and one of 4-8)</v>
      </c>
      <c r="O4" s="16">
        <f>Electives!B62</f>
        <v>1</v>
      </c>
      <c r="P4" s="107" t="str">
        <f>Electives!C62</f>
        <v>Observe the night sky</v>
      </c>
      <c r="Q4" s="16" t="str">
        <f>IF(Electives!U62&lt;&gt;"", Electives!U62, " ")</f>
        <v xml:space="preserve"> </v>
      </c>
      <c r="S4" s="177">
        <f>'Cub Awards'!B6</f>
        <v>1</v>
      </c>
      <c r="T4" s="278" t="str">
        <f>'Cub Awards'!C6</f>
        <v>Cover a family fire plan and drill</v>
      </c>
      <c r="U4" s="278"/>
      <c r="V4" s="176" t="str">
        <f>IF('Cub Awards'!U6&lt;&gt;"", 'Cub Awards'!U6, "")</f>
        <v/>
      </c>
    </row>
    <row r="5" spans="1:22">
      <c r="A5" s="18" t="s">
        <v>32</v>
      </c>
      <c r="B5" s="21" t="str">
        <f>Tiger!U15</f>
        <v/>
      </c>
      <c r="D5" s="346"/>
      <c r="E5" s="16">
        <f>Achievements!B7</f>
        <v>2</v>
      </c>
      <c r="F5" s="105" t="str">
        <f>Achievements!C7</f>
        <v>Take a 1-foot hike</v>
      </c>
      <c r="G5" s="16" t="str">
        <f>IF(Achievements!U7&lt;&gt;"", Achievements!U7, " ")</f>
        <v xml:space="preserve"> </v>
      </c>
      <c r="I5" s="336"/>
      <c r="J5" s="16" t="str">
        <f>Electives!B8</f>
        <v>1b</v>
      </c>
      <c r="K5" s="107" t="str">
        <f>Electives!C8</f>
        <v>Create an invitation to a magic show</v>
      </c>
      <c r="L5" s="16" t="str">
        <f>IF(Electives!U8&lt;&gt;"", Electives!U8, " ")</f>
        <v xml:space="preserve"> </v>
      </c>
      <c r="N5" s="342"/>
      <c r="O5" s="16">
        <f>Electives!B63</f>
        <v>2</v>
      </c>
      <c r="P5" s="107" t="str">
        <f>Electives!C63</f>
        <v>Use a telescope or binoculars</v>
      </c>
      <c r="Q5" s="16" t="str">
        <f>IF(Electives!U63&lt;&gt;"", Electives!U63, " ")</f>
        <v xml:space="preserve"> </v>
      </c>
      <c r="S5" s="177">
        <f>'Cub Awards'!B7</f>
        <v>2</v>
      </c>
      <c r="T5" s="278" t="str">
        <f>'Cub Awards'!C7</f>
        <v>Discuss family emergency plan</v>
      </c>
      <c r="U5" s="278"/>
      <c r="V5" s="176" t="str">
        <f>IF('Cub Awards'!U7&lt;&gt;"", 'Cub Awards'!U7, "")</f>
        <v/>
      </c>
    </row>
    <row r="6" spans="1:22">
      <c r="A6" s="18" t="s">
        <v>244</v>
      </c>
      <c r="B6" s="21" t="str">
        <f>IF(COUNTIF(B11:B16,"C")&gt;0, COUNTIF(B11:B16,"C"), " ")</f>
        <v xml:space="preserve"> </v>
      </c>
      <c r="D6" s="346"/>
      <c r="E6" s="16">
        <f>Achievements!B8</f>
        <v>3</v>
      </c>
      <c r="F6" s="105" t="str">
        <f>Achievements!C8</f>
        <v>Point out two local birds</v>
      </c>
      <c r="G6" s="16" t="str">
        <f>IF(Achievements!U8&lt;&gt;"", Achievements!U8, " ")</f>
        <v xml:space="preserve"> </v>
      </c>
      <c r="I6" s="336"/>
      <c r="J6" s="16" t="str">
        <f>Electives!B9</f>
        <v>1c</v>
      </c>
      <c r="K6" s="107" t="str">
        <f>Electives!C9</f>
        <v>Put on a magic show</v>
      </c>
      <c r="L6" s="16" t="str">
        <f>IF(Electives!U9&lt;&gt;"", Electives!U9, " ")</f>
        <v xml:space="preserve"> </v>
      </c>
      <c r="N6" s="342"/>
      <c r="O6" s="16">
        <f>Electives!B64</f>
        <v>3</v>
      </c>
      <c r="P6" s="144" t="str">
        <f>Electives!C64</f>
        <v>Learn about two astronauts who were Scouts</v>
      </c>
      <c r="Q6" s="16" t="str">
        <f>IF(Electives!U64&lt;&gt;"", Electives!U64, " ")</f>
        <v xml:space="preserve"> </v>
      </c>
      <c r="S6" s="177">
        <f>'Cub Awards'!B8</f>
        <v>3</v>
      </c>
      <c r="T6" s="278" t="str">
        <f>'Cub Awards'!C8</f>
        <v>Create/plan/practice getting help</v>
      </c>
      <c r="U6" s="278"/>
      <c r="V6" s="176" t="str">
        <f>IF('Cub Awards'!U8&lt;&gt;"", 'Cub Awards'!U8, "")</f>
        <v/>
      </c>
    </row>
    <row r="7" spans="1:22">
      <c r="A7" s="47" t="s">
        <v>245</v>
      </c>
      <c r="B7" s="21" t="str">
        <f>IF(COUNTIF(B19:B31,"C")&gt;0, COUNTIF(B19:B31,"C"), " ")</f>
        <v xml:space="preserve"> </v>
      </c>
      <c r="D7" s="346"/>
      <c r="E7" s="16">
        <f>Achievements!B9</f>
        <v>4</v>
      </c>
      <c r="F7" s="105" t="str">
        <f>Achievements!C9</f>
        <v>Plant a plant in your neighborhood</v>
      </c>
      <c r="G7" s="16" t="str">
        <f>IF(Achievements!U9&lt;&gt;"", Achievements!U9, " ")</f>
        <v xml:space="preserve"> </v>
      </c>
      <c r="I7" s="336"/>
      <c r="J7" s="16">
        <f>Electives!B10</f>
        <v>2</v>
      </c>
      <c r="K7" s="107" t="str">
        <f>Electives!C10</f>
        <v>Spell your name in ASL and Braille</v>
      </c>
      <c r="L7" s="16" t="str">
        <f>IF(Electives!U10&lt;&gt;"", Electives!U10, " ")</f>
        <v xml:space="preserve"> </v>
      </c>
      <c r="N7" s="342"/>
      <c r="O7" s="16">
        <f>Electives!B65</f>
        <v>4</v>
      </c>
      <c r="P7" s="107" t="str">
        <f>Electives!C65</f>
        <v>Learn about two constellations</v>
      </c>
      <c r="Q7" s="16" t="str">
        <f>IF(Electives!U65&lt;&gt;"", Electives!U65, " ")</f>
        <v xml:space="preserve"> </v>
      </c>
      <c r="S7" s="177">
        <f>'Cub Awards'!B9</f>
        <v>4</v>
      </c>
      <c r="T7" s="278" t="str">
        <f>'Cub Awards'!C9</f>
        <v>Take a first-aid course for children</v>
      </c>
      <c r="U7" s="278"/>
      <c r="V7" s="176" t="str">
        <f>IF('Cub Awards'!U9&lt;&gt;"", 'Cub Awards'!U9, "")</f>
        <v/>
      </c>
    </row>
    <row r="8" spans="1:22" ht="12.75" customHeight="1">
      <c r="D8" s="346"/>
      <c r="E8" s="16">
        <f>Achievements!B10</f>
        <v>5</v>
      </c>
      <c r="F8" s="105" t="str">
        <f>Achievements!C10</f>
        <v>Build and hang a birdhouse</v>
      </c>
      <c r="G8" s="16" t="str">
        <f>IF(Achievements!U10&lt;&gt;"", Achievements!U10, " ")</f>
        <v xml:space="preserve"> </v>
      </c>
      <c r="I8" s="336"/>
      <c r="J8" s="16">
        <f>Electives!B11</f>
        <v>3</v>
      </c>
      <c r="K8" s="107" t="str">
        <f>Electives!C11</f>
        <v>Create a secret code</v>
      </c>
      <c r="L8" s="16" t="str">
        <f>IF(Electives!U11&lt;&gt;"", Electives!U11, " ")</f>
        <v xml:space="preserve"> </v>
      </c>
      <c r="N8" s="342"/>
      <c r="O8" s="16">
        <f>Electives!B66</f>
        <v>5</v>
      </c>
      <c r="P8" s="107" t="str">
        <f>Electives!C66</f>
        <v>Create your own constellation</v>
      </c>
      <c r="Q8" s="16" t="str">
        <f>IF(Electives!U66&lt;&gt;"", Electives!U66, " ")</f>
        <v xml:space="preserve"> </v>
      </c>
      <c r="S8" s="177">
        <f>'Cub Awards'!B10</f>
        <v>5</v>
      </c>
      <c r="T8" s="278" t="str">
        <f>'Cub Awards'!C10</f>
        <v>Join a safe kids program</v>
      </c>
      <c r="U8" s="278"/>
      <c r="V8" s="176" t="str">
        <f>IF('Cub Awards'!U10&lt;&gt;"", 'Cub Awards'!U10, "")</f>
        <v/>
      </c>
    </row>
    <row r="9" spans="1:22" ht="12.75" customHeight="1">
      <c r="D9" s="344" t="str">
        <f>Achievements!B12</f>
        <v>Games Tigers Play</v>
      </c>
      <c r="E9" s="344"/>
      <c r="F9" s="344"/>
      <c r="G9" s="141" t="str">
        <f>IF(Achievements!U11&lt;&gt;"", Achievements!U11, " ")</f>
        <v xml:space="preserve"> </v>
      </c>
      <c r="I9" s="336"/>
      <c r="J9" s="16">
        <f>Electives!B12</f>
        <v>4</v>
      </c>
      <c r="K9" s="107" t="str">
        <f>Electives!C12</f>
        <v>Crack a different secret code</v>
      </c>
      <c r="L9" s="16" t="str">
        <f>IF(Electives!U12&lt;&gt;"", Electives!U12, " ")</f>
        <v xml:space="preserve"> </v>
      </c>
      <c r="N9" s="342"/>
      <c r="O9" s="16">
        <f>Electives!B67</f>
        <v>6</v>
      </c>
      <c r="P9" s="107" t="str">
        <f>Electives!C67</f>
        <v>Create a homemade constellation</v>
      </c>
      <c r="Q9" s="16" t="str">
        <f>IF(Electives!U67&lt;&gt;"", Electives!U67, " ")</f>
        <v xml:space="preserve"> </v>
      </c>
      <c r="S9" s="177">
        <f>'Cub Awards'!B11</f>
        <v>6</v>
      </c>
      <c r="T9" s="278" t="str">
        <f>'Cub Awards'!C11</f>
        <v>Show what you have learned</v>
      </c>
      <c r="U9" s="278"/>
      <c r="V9" s="176" t="str">
        <f>IF('Cub Awards'!U11&lt;&gt;"", 'Cub Awards'!U11, "")</f>
        <v/>
      </c>
    </row>
    <row r="10" spans="1:22" ht="12" customHeight="1">
      <c r="A10" s="1" t="s">
        <v>14</v>
      </c>
      <c r="D10" s="342" t="str">
        <f>Achievements!E12</f>
        <v>(do 1, 2, and two of 3-5)</v>
      </c>
      <c r="E10" s="16" t="str">
        <f>Achievements!B13</f>
        <v>1a</v>
      </c>
      <c r="F10" s="105" t="str">
        <f>Achievements!C13</f>
        <v>Play two initiative games with your den</v>
      </c>
      <c r="G10" s="16" t="str">
        <f>IF(Achievements!U13&lt;&gt;"", Achievements!U13, " ")</f>
        <v xml:space="preserve"> </v>
      </c>
      <c r="I10" s="337"/>
      <c r="J10" s="16">
        <f>Electives!B13</f>
        <v>5</v>
      </c>
      <c r="K10" s="107" t="str">
        <f>Electives!C13</f>
        <v>Demonstrate how magic works</v>
      </c>
      <c r="L10" s="16" t="str">
        <f>IF(Electives!U13&lt;&gt;"", Electives!U13, " ")</f>
        <v xml:space="preserve"> </v>
      </c>
      <c r="N10" s="342"/>
      <c r="O10" s="16">
        <f>Electives!B68</f>
        <v>7</v>
      </c>
      <c r="P10" s="107" t="str">
        <f>Electives!C68</f>
        <v>Learn about two jobs in astronomy</v>
      </c>
      <c r="Q10" s="16" t="str">
        <f>IF(Electives!U68&lt;&gt;"", Electives!U68, " ")</f>
        <v xml:space="preserve"> </v>
      </c>
      <c r="T10" s="330" t="str">
        <f>'Cub Awards'!C13</f>
        <v>Outdoor Activity Award</v>
      </c>
      <c r="U10" s="331"/>
    </row>
    <row r="11" spans="1:22">
      <c r="A11" s="19" t="str">
        <f>D3</f>
        <v>Backyard Jungle / My Tiger Jungle</v>
      </c>
      <c r="B11" s="111" t="str">
        <f>Achievements!U11</f>
        <v xml:space="preserve"> </v>
      </c>
      <c r="D11" s="342"/>
      <c r="E11" s="16" t="str">
        <f>Achievements!B14</f>
        <v>1b</v>
      </c>
      <c r="F11" s="105" t="str">
        <f>Achievements!C14</f>
        <v>Listen carefully to and follow the rules</v>
      </c>
      <c r="G11" s="16" t="str">
        <f>IF(Achievements!U14&lt;&gt;"", Achievements!U14, " ")</f>
        <v xml:space="preserve"> </v>
      </c>
      <c r="I11" s="338" t="str">
        <f>Electives!B15</f>
        <v>Earning Your Stripes</v>
      </c>
      <c r="J11" s="338"/>
      <c r="K11" s="338"/>
      <c r="N11" s="342"/>
      <c r="O11" s="16">
        <f>Electives!B69</f>
        <v>8</v>
      </c>
      <c r="P11" s="107" t="str">
        <f>Electives!C69</f>
        <v>Visit a planetarium</v>
      </c>
      <c r="Q11" s="16" t="str">
        <f>IF(Electives!U69&lt;&gt;"", Electives!U69, " ")</f>
        <v xml:space="preserve"> </v>
      </c>
      <c r="S11" s="177">
        <f>'Cub Awards'!B14</f>
        <v>1</v>
      </c>
      <c r="T11" s="278" t="str">
        <f>'Cub Awards'!C14</f>
        <v>Attend either summer Day or Resident camp</v>
      </c>
      <c r="U11" s="278"/>
      <c r="V11" s="176" t="str">
        <f>IF('Cub Awards'!U14&lt;&gt;"", 'Cub Awards'!U14, "")</f>
        <v/>
      </c>
    </row>
    <row r="12" spans="1:22" ht="12.75" customHeight="1">
      <c r="A12" s="20" t="str">
        <f>D9</f>
        <v>Games Tigers Play</v>
      </c>
      <c r="B12" s="111" t="str">
        <f>Achievements!U20</f>
        <v/>
      </c>
      <c r="D12" s="342"/>
      <c r="E12" s="16" t="str">
        <f>Achievements!B15</f>
        <v>1c</v>
      </c>
      <c r="F12" s="143" t="str">
        <f>Achievements!C15</f>
        <v>Talk about what you learned while playing</v>
      </c>
      <c r="G12" s="16" t="str">
        <f>IF(Achievements!U15&lt;&gt;"", Achievements!U15, " ")</f>
        <v xml:space="preserve"> </v>
      </c>
      <c r="I12" s="343" t="str">
        <f>Electives!E15</f>
        <v>(do all)</v>
      </c>
      <c r="J12" s="16">
        <f>Electives!B16</f>
        <v>1</v>
      </c>
      <c r="K12" s="107" t="str">
        <f>Electives!C16</f>
        <v>Share five things that are orange</v>
      </c>
      <c r="L12" s="16" t="str">
        <f>IF(Electives!U16&lt;&gt;"", Electives!U16, " ")</f>
        <v xml:space="preserve"> </v>
      </c>
      <c r="N12" s="344" t="str">
        <f>Electives!B71</f>
        <v>Stories in Shapes</v>
      </c>
      <c r="O12" s="344"/>
      <c r="P12" s="344"/>
      <c r="Q12" s="344"/>
      <c r="S12" s="177">
        <f>'Cub Awards'!B15</f>
        <v>2</v>
      </c>
      <c r="T12" s="278" t="str">
        <f>'Cub Awards'!C15</f>
        <v>Complete Backyard Jungle / My Tiger Jungle</v>
      </c>
      <c r="U12" s="278"/>
      <c r="V12" s="176" t="str">
        <f>IF('Cub Awards'!U15&lt;&gt;"", 'Cub Awards'!U15, "")</f>
        <v xml:space="preserve"> </v>
      </c>
    </row>
    <row r="13" spans="1:22" ht="13.15" customHeight="1">
      <c r="A13" s="20" t="str">
        <f>D17</f>
        <v>My Family's Duty to God</v>
      </c>
      <c r="B13" s="111" t="str">
        <f>Achievements!U27</f>
        <v xml:space="preserve"> </v>
      </c>
      <c r="D13" s="342"/>
      <c r="E13" s="16">
        <f>Achievements!B16</f>
        <v>2</v>
      </c>
      <c r="F13" s="142" t="str">
        <f>Achievements!C16</f>
        <v>Bring a nutritious snack to den meeting</v>
      </c>
      <c r="G13" s="16" t="str">
        <f>IF(Achievements!U16&lt;&gt;"", Achievements!U16, " ")</f>
        <v xml:space="preserve"> </v>
      </c>
      <c r="I13" s="343"/>
      <c r="J13" s="16">
        <f>Electives!B17</f>
        <v>2</v>
      </c>
      <c r="K13" s="145" t="str">
        <f>Electives!C17</f>
        <v>Demonstrate loyalty to others over a week</v>
      </c>
      <c r="L13" s="16" t="str">
        <f>IF(Electives!U17&lt;&gt;"", Electives!U17, " ")</f>
        <v xml:space="preserve"> </v>
      </c>
      <c r="N13" s="339" t="str">
        <f>Electives!E71</f>
        <v>(do four)</v>
      </c>
      <c r="O13" s="16">
        <f>Electives!B72</f>
        <v>1</v>
      </c>
      <c r="P13" s="108" t="str">
        <f>Electives!C72</f>
        <v>Visit an art gallery or museum</v>
      </c>
      <c r="Q13" s="16" t="str">
        <f>IF(Electives!U72&lt;&gt;"", Electives!U72, " ")</f>
        <v xml:space="preserve"> </v>
      </c>
      <c r="S13" s="177">
        <f>'Cub Awards'!B16</f>
        <v>3</v>
      </c>
      <c r="T13" s="278" t="str">
        <f>'Cub Awards'!C16</f>
        <v>do four</v>
      </c>
      <c r="U13" s="278"/>
      <c r="V13" s="176" t="str">
        <f>IF('Cub Awards'!U16&lt;&gt;"", 'Cub Awards'!U16, "")</f>
        <v/>
      </c>
    </row>
    <row r="14" spans="1:22">
      <c r="A14" s="20" t="str">
        <f>D23</f>
        <v>Team Tiger</v>
      </c>
      <c r="B14" s="111" t="str">
        <f>Achievements!U34</f>
        <v/>
      </c>
      <c r="D14" s="342"/>
      <c r="E14" s="16">
        <f>Achievements!B17</f>
        <v>3</v>
      </c>
      <c r="F14" s="105" t="str">
        <f>Achievements!C17</f>
        <v>Make up a game with your den</v>
      </c>
      <c r="G14" s="16" t="str">
        <f>IF(Achievements!U17&lt;&gt;"", Achievements!U17, " ")</f>
        <v xml:space="preserve"> </v>
      </c>
      <c r="I14" s="343"/>
      <c r="J14" s="16">
        <f>Electives!B18</f>
        <v>3</v>
      </c>
      <c r="K14" s="107" t="str">
        <f>Electives!C18</f>
        <v>Do a new task to help your family</v>
      </c>
      <c r="L14" s="16" t="str">
        <f>IF(Electives!U18&lt;&gt;"", Electives!U18, " ")</f>
        <v xml:space="preserve"> </v>
      </c>
      <c r="N14" s="340"/>
      <c r="O14" s="16">
        <f>Electives!B73</f>
        <v>2</v>
      </c>
      <c r="P14" s="108" t="str">
        <f>Electives!C73</f>
        <v>Discuss what you like about art piece</v>
      </c>
      <c r="Q14" s="16" t="str">
        <f>IF(Electives!U73&lt;&gt;"", Electives!U73, " ")</f>
        <v xml:space="preserve"> </v>
      </c>
      <c r="S14" s="177" t="str">
        <f>'Cub Awards'!B17</f>
        <v>a</v>
      </c>
      <c r="T14" s="278" t="str">
        <f>'Cub Awards'!C17</f>
        <v>Participate in nature hike</v>
      </c>
      <c r="U14" s="278"/>
      <c r="V14" s="176" t="str">
        <f>IF('Cub Awards'!U17&lt;&gt;"", 'Cub Awards'!U17, "")</f>
        <v/>
      </c>
    </row>
    <row r="15" spans="1:22">
      <c r="A15" s="20" t="str">
        <f>D29</f>
        <v>Tiger Bites</v>
      </c>
      <c r="B15" s="111" t="str">
        <f>Achievements!U42</f>
        <v/>
      </c>
      <c r="D15" s="342"/>
      <c r="E15" s="16">
        <f>Achievements!B18</f>
        <v>4</v>
      </c>
      <c r="F15" s="105" t="str">
        <f>Achievements!C18</f>
        <v>Make up a new game and play it</v>
      </c>
      <c r="G15" s="16" t="str">
        <f>IF(Achievements!U18&lt;&gt;"", Achievements!U18, " ")</f>
        <v xml:space="preserve"> </v>
      </c>
      <c r="I15" s="343"/>
      <c r="J15" s="16">
        <f>Electives!B19</f>
        <v>4</v>
      </c>
      <c r="K15" s="107" t="str">
        <f>Electives!C19</f>
        <v>Talk about polite language</v>
      </c>
      <c r="L15" s="16" t="str">
        <f>IF(Electives!U19&lt;&gt;"", Electives!U19, " ")</f>
        <v xml:space="preserve"> </v>
      </c>
      <c r="N15" s="340"/>
      <c r="O15" s="16">
        <f>Electives!B74</f>
        <v>3</v>
      </c>
      <c r="P15" s="108" t="str">
        <f>Electives!C74</f>
        <v>Create an art piece</v>
      </c>
      <c r="Q15" s="16" t="str">
        <f>IF(Electives!U74&lt;&gt;"", Electives!U74, " ")</f>
        <v xml:space="preserve"> </v>
      </c>
      <c r="S15" s="177" t="str">
        <f>'Cub Awards'!B18</f>
        <v>b</v>
      </c>
      <c r="T15" s="278" t="str">
        <f>'Cub Awards'!C18</f>
        <v>Participate in outdoor activity</v>
      </c>
      <c r="U15" s="278"/>
      <c r="V15" s="176" t="str">
        <f>IF('Cub Awards'!U18&lt;&gt;"", 'Cub Awards'!U18, "")</f>
        <v/>
      </c>
    </row>
    <row r="16" spans="1:22" ht="12.75" customHeight="1">
      <c r="A16" s="112" t="str">
        <f>D36</f>
        <v>Tigers in the Wild</v>
      </c>
      <c r="B16" s="111" t="str">
        <f>Achievements!U53</f>
        <v/>
      </c>
      <c r="D16" s="342"/>
      <c r="E16" s="16">
        <f>Achievements!B19</f>
        <v>5</v>
      </c>
      <c r="F16" s="105" t="str">
        <f>Achievements!C19</f>
        <v>Learn how being active is part of health</v>
      </c>
      <c r="G16" s="16" t="str">
        <f>IF(Achievements!U19&lt;&gt;"", Achievements!U19, " ")</f>
        <v xml:space="preserve"> </v>
      </c>
      <c r="I16" s="343"/>
      <c r="J16" s="16">
        <f>Electives!B20</f>
        <v>5</v>
      </c>
      <c r="K16" s="107" t="str">
        <f>Electives!C20</f>
        <v>Play a game with your den politely</v>
      </c>
      <c r="L16" s="16" t="str">
        <f>IF(Electives!U20&lt;&gt;"", Electives!U20, " ")</f>
        <v xml:space="preserve"> </v>
      </c>
      <c r="N16" s="340"/>
      <c r="O16" s="16">
        <f>Electives!B75</f>
        <v>4</v>
      </c>
      <c r="P16" s="108" t="str">
        <f>Electives!C75</f>
        <v>Create an art piece using shapes</v>
      </c>
      <c r="Q16" s="16" t="str">
        <f>IF(Electives!U75&lt;&gt;"", Electives!U75, " ")</f>
        <v xml:space="preserve"> </v>
      </c>
      <c r="S16" s="177" t="str">
        <f>'Cub Awards'!B19</f>
        <v>c</v>
      </c>
      <c r="T16" s="278" t="str">
        <f>'Cub Awards'!C19</f>
        <v>Explain the buddy system</v>
      </c>
      <c r="U16" s="278"/>
      <c r="V16" s="176" t="str">
        <f>IF('Cub Awards'!U19&lt;&gt;"", 'Cub Awards'!U19, "")</f>
        <v/>
      </c>
    </row>
    <row r="17" spans="1:22">
      <c r="A17" s="45"/>
      <c r="B17" s="46"/>
      <c r="D17" s="344" t="str">
        <f>Achievements!B21</f>
        <v>My Family's Duty to God</v>
      </c>
      <c r="E17" s="344"/>
      <c r="F17" s="344"/>
      <c r="G17" s="344"/>
      <c r="I17" s="343"/>
      <c r="J17" s="16">
        <f>Electives!B21</f>
        <v>6</v>
      </c>
      <c r="K17" s="107" t="str">
        <f>Electives!C21</f>
        <v>Work on a service project</v>
      </c>
      <c r="L17" s="16" t="str">
        <f>IF(Electives!U21&lt;&gt;"", Electives!U21, " ")</f>
        <v xml:space="preserve"> </v>
      </c>
      <c r="N17" s="341"/>
      <c r="O17" s="16">
        <f>Electives!B76</f>
        <v>5</v>
      </c>
      <c r="P17" s="108" t="str">
        <f>Electives!C76</f>
        <v>Use tangrams to create shapes</v>
      </c>
      <c r="Q17" s="16" t="str">
        <f>IF(Electives!U76&lt;&gt;"", Electives!U76, " ")</f>
        <v xml:space="preserve"> </v>
      </c>
      <c r="R17" s="138"/>
      <c r="S17" s="177" t="str">
        <f>'Cub Awards'!B20</f>
        <v>d</v>
      </c>
      <c r="T17" s="278" t="str">
        <f>'Cub Awards'!C20</f>
        <v>Attend a pack overnighter</v>
      </c>
      <c r="U17" s="278"/>
      <c r="V17" s="176" t="str">
        <f>IF('Cub Awards'!U20&lt;&gt;"", 'Cub Awards'!U20, "")</f>
        <v/>
      </c>
    </row>
    <row r="18" spans="1:22" ht="12.75" customHeight="1">
      <c r="A18" s="1" t="s">
        <v>243</v>
      </c>
      <c r="D18" s="332" t="str">
        <f>Achievements!E21</f>
        <v>(do 1 and two of 2-5)</v>
      </c>
      <c r="E18" s="16">
        <f>Achievements!B22</f>
        <v>1</v>
      </c>
      <c r="F18" s="105" t="str">
        <f>Achievements!C22</f>
        <v>Find out what duty to God means</v>
      </c>
      <c r="G18" s="16" t="str">
        <f>IF(Achievements!U22&lt;&gt;"", Achievements!U22, " ")</f>
        <v xml:space="preserve"> </v>
      </c>
      <c r="I18" s="338" t="str">
        <f>Electives!B23</f>
        <v>Family Stories</v>
      </c>
      <c r="J18" s="338"/>
      <c r="K18" s="338"/>
      <c r="L18" s="141" t="str">
        <f>IF(Electives!U22&lt;&gt;"", Electives!U22, " ")</f>
        <v xml:space="preserve"> </v>
      </c>
      <c r="N18" s="338" t="str">
        <f>Electives!B78</f>
        <v>Tiger-iffic!</v>
      </c>
      <c r="O18" s="338"/>
      <c r="P18" s="338"/>
      <c r="Q18" s="338"/>
      <c r="S18" s="177" t="str">
        <f>'Cub Awards'!B21</f>
        <v>e</v>
      </c>
      <c r="T18" s="278" t="str">
        <f>'Cub Awards'!C21</f>
        <v>Complete an oudoor service project</v>
      </c>
      <c r="U18" s="278"/>
      <c r="V18" s="176" t="str">
        <f>IF('Cub Awards'!U21&lt;&gt;"", 'Cub Awards'!U21, "")</f>
        <v/>
      </c>
    </row>
    <row r="19" spans="1:22">
      <c r="A19" s="114" t="str">
        <f>I3</f>
        <v>Curiosity, Intrigue, and Magical Mysteries</v>
      </c>
      <c r="B19" s="16" t="str">
        <f>Electives!U14</f>
        <v/>
      </c>
      <c r="D19" s="333"/>
      <c r="E19" s="16">
        <f>Achievements!B23</f>
        <v>2</v>
      </c>
      <c r="F19" s="142" t="str">
        <f>Achievements!C23</f>
        <v>What makes family member special</v>
      </c>
      <c r="G19" s="16" t="str">
        <f>IF(Achievements!U23&lt;&gt;"", Achievements!U23, " ")</f>
        <v xml:space="preserve"> </v>
      </c>
      <c r="I19" s="343" t="str">
        <f>Electives!E23</f>
        <v>(do 1 and three of 2-8)</v>
      </c>
      <c r="J19" s="16">
        <f>Electives!B24</f>
        <v>1</v>
      </c>
      <c r="K19" s="107" t="str">
        <f>Electives!C24</f>
        <v>Discuss where your family originated</v>
      </c>
      <c r="L19" s="16" t="str">
        <f>IF(Electives!U24&lt;&gt;"", Electives!U24, " ")</f>
        <v xml:space="preserve"> </v>
      </c>
      <c r="N19" s="348" t="str">
        <f>Electives!E78</f>
        <v>(do 1-3 and one of 4-6)</v>
      </c>
      <c r="O19" s="16">
        <f>Electives!B79</f>
        <v>1</v>
      </c>
      <c r="P19" s="107" t="str">
        <f>Electives!C79</f>
        <v>Play two games by yourself</v>
      </c>
      <c r="Q19" s="16" t="str">
        <f>IF(Electives!U79&lt;&gt;"", Electives!U79, " ")</f>
        <v xml:space="preserve"> </v>
      </c>
      <c r="S19" s="177" t="str">
        <f>'Cub Awards'!B22</f>
        <v>f</v>
      </c>
      <c r="T19" s="278" t="str">
        <f>'Cub Awards'!C22</f>
        <v>Complete conservation project</v>
      </c>
      <c r="U19" s="278"/>
      <c r="V19" s="176" t="str">
        <f>IF('Cub Awards'!U22&lt;&gt;"", 'Cub Awards'!U22, "")</f>
        <v/>
      </c>
    </row>
    <row r="20" spans="1:22" ht="12.75" customHeight="1">
      <c r="A20" s="115" t="str">
        <f>I11</f>
        <v>Earning Your Stripes</v>
      </c>
      <c r="B20" s="16" t="str">
        <f>Electives!U22</f>
        <v xml:space="preserve"> </v>
      </c>
      <c r="D20" s="333"/>
      <c r="E20" s="16">
        <f>Achievements!B24</f>
        <v>3</v>
      </c>
      <c r="F20" s="105" t="str">
        <f>Achievements!C24</f>
        <v>Show your family's beliefs</v>
      </c>
      <c r="G20" s="16" t="str">
        <f>IF(Achievements!U24&lt;&gt;"", Achievements!U24, " ")</f>
        <v xml:space="preserve"> </v>
      </c>
      <c r="I20" s="343"/>
      <c r="J20" s="16">
        <f>Electives!B25</f>
        <v>2</v>
      </c>
      <c r="K20" s="107" t="str">
        <f>Electives!C25</f>
        <v>Make a family crest</v>
      </c>
      <c r="L20" s="16" t="str">
        <f>IF(Electives!U25&lt;&gt;"", Electives!U25, " ")</f>
        <v xml:space="preserve"> </v>
      </c>
      <c r="N20" s="348"/>
      <c r="O20" s="16">
        <f>Electives!B80</f>
        <v>2</v>
      </c>
      <c r="P20" s="107" t="str">
        <f>Electives!C80</f>
        <v>Play an inside game</v>
      </c>
      <c r="Q20" s="16" t="str">
        <f>IF(Electives!U80&lt;&gt;"", Electives!U80, " ")</f>
        <v xml:space="preserve"> </v>
      </c>
      <c r="S20" s="177" t="str">
        <f>'Cub Awards'!B23</f>
        <v>g</v>
      </c>
      <c r="T20" s="278" t="str">
        <f>'Cub Awards'!C23</f>
        <v>Earn the Summertime Pack Award</v>
      </c>
      <c r="U20" s="278"/>
      <c r="V20" s="176" t="str">
        <f>IF('Cub Awards'!U23&lt;&gt;"", 'Cub Awards'!U23, "")</f>
        <v/>
      </c>
    </row>
    <row r="21" spans="1:22">
      <c r="A21" s="115" t="str">
        <f>I18</f>
        <v>Family Stories</v>
      </c>
      <c r="B21" s="16" t="str">
        <f>Electives!U32</f>
        <v/>
      </c>
      <c r="D21" s="333"/>
      <c r="E21" s="16">
        <f>Achievements!B25</f>
        <v>4</v>
      </c>
      <c r="F21" s="105" t="str">
        <f>Achievements!C25</f>
        <v>Participate in a worship experience</v>
      </c>
      <c r="G21" s="16" t="str">
        <f>IF(Achievements!U25&lt;&gt;"", Achievements!U25, " ")</f>
        <v xml:space="preserve"> </v>
      </c>
      <c r="I21" s="343"/>
      <c r="J21" s="16">
        <f>Electives!B26</f>
        <v>3</v>
      </c>
      <c r="K21" s="107" t="str">
        <f>Electives!C26</f>
        <v>Find out about your heritage</v>
      </c>
      <c r="L21" s="16" t="str">
        <f>IF(Electives!U26&lt;&gt;"", Electives!U26, " ")</f>
        <v xml:space="preserve"> </v>
      </c>
      <c r="N21" s="348"/>
      <c r="O21" s="16">
        <f>Electives!B81</f>
        <v>3</v>
      </c>
      <c r="P21" s="107" t="str">
        <f>Electives!C81</f>
        <v>Play a problem-solving game</v>
      </c>
      <c r="Q21" s="16" t="str">
        <f>IF(Electives!U81&lt;&gt;"", Electives!U81, " ")</f>
        <v xml:space="preserve"> </v>
      </c>
      <c r="S21" s="177" t="str">
        <f>'Cub Awards'!B24</f>
        <v>h</v>
      </c>
      <c r="T21" s="278" t="str">
        <f>'Cub Awards'!C24</f>
        <v>Participate in nature observation</v>
      </c>
      <c r="U21" s="278"/>
      <c r="V21" s="176" t="str">
        <f>IF('Cub Awards'!U24&lt;&gt;"", 'Cub Awards'!U24, "")</f>
        <v/>
      </c>
    </row>
    <row r="22" spans="1:22">
      <c r="A22" s="115" t="str">
        <f>I27</f>
        <v>Floats and Boats</v>
      </c>
      <c r="B22" s="16" t="str">
        <f>Electives!U41</f>
        <v/>
      </c>
      <c r="D22" s="334"/>
      <c r="E22" s="16">
        <f>Achievements!B26</f>
        <v>5</v>
      </c>
      <c r="F22" s="143" t="str">
        <f>Achievements!C26</f>
        <v>Carry out an act that shows duty to God</v>
      </c>
      <c r="G22" s="16" t="str">
        <f>IF(Achievements!U26&lt;&gt;"", Achievements!U26, " ")</f>
        <v xml:space="preserve"> </v>
      </c>
      <c r="I22" s="343"/>
      <c r="J22" s="16">
        <f>Electives!B27</f>
        <v>4</v>
      </c>
      <c r="K22" s="107" t="str">
        <f>Electives!C27</f>
        <v>Interview a family elder</v>
      </c>
      <c r="L22" s="16" t="str">
        <f>IF(Electives!U27&lt;&gt;"", Electives!U27, " ")</f>
        <v xml:space="preserve"> </v>
      </c>
      <c r="N22" s="348"/>
      <c r="O22" s="16" t="str">
        <f>Electives!B82</f>
        <v>4a</v>
      </c>
      <c r="P22" s="107" t="str">
        <f>Electives!C82</f>
        <v>Play a family video game tournament</v>
      </c>
      <c r="Q22" s="16" t="str">
        <f>IF(Electives!U82&lt;&gt;"", Electives!U82, " ")</f>
        <v xml:space="preserve"> </v>
      </c>
      <c r="S22" s="177" t="str">
        <f>'Cub Awards'!B25</f>
        <v>i</v>
      </c>
      <c r="T22" s="278" t="str">
        <f>'Cub Awards'!C25</f>
        <v>Participate in outdoor aquatics</v>
      </c>
      <c r="U22" s="278"/>
      <c r="V22" s="176" t="str">
        <f>IF('Cub Awards'!U25&lt;&gt;"", 'Cub Awards'!U25, "")</f>
        <v/>
      </c>
    </row>
    <row r="23" spans="1:22">
      <c r="A23" s="116" t="str">
        <f>I35</f>
        <v>Good Knights</v>
      </c>
      <c r="B23" s="16" t="str">
        <f>Electives!U49</f>
        <v/>
      </c>
      <c r="D23" s="344" t="str">
        <f>Achievements!B28</f>
        <v>Team Tiger</v>
      </c>
      <c r="E23" s="344"/>
      <c r="F23" s="344"/>
      <c r="G23" s="344"/>
      <c r="I23" s="343"/>
      <c r="J23" s="16">
        <f>Electives!B28</f>
        <v>5</v>
      </c>
      <c r="K23" s="107" t="str">
        <f>Electives!C28</f>
        <v>Make a family tree</v>
      </c>
      <c r="L23" s="16" t="str">
        <f>IF(Electives!U28&lt;&gt;"", Electives!U28, " ")</f>
        <v xml:space="preserve"> </v>
      </c>
      <c r="N23" s="348"/>
      <c r="O23" s="16" t="str">
        <f>Electives!B83</f>
        <v>4b</v>
      </c>
      <c r="P23" s="145" t="str">
        <f>Electives!C83</f>
        <v>List three tips to help someone learn a game</v>
      </c>
      <c r="Q23" s="16" t="str">
        <f>IF(Electives!U83&lt;&gt;"", Electives!U83, " ")</f>
        <v xml:space="preserve"> </v>
      </c>
      <c r="S23" s="177" t="str">
        <f>'Cub Awards'!B26</f>
        <v>j</v>
      </c>
      <c r="T23" s="278" t="str">
        <f>'Cub Awards'!C26</f>
        <v>Participate in outdoor campfire pgm</v>
      </c>
      <c r="U23" s="278"/>
      <c r="V23" s="176" t="str">
        <f>IF('Cub Awards'!U26&lt;&gt;"", 'Cub Awards'!U26, "")</f>
        <v/>
      </c>
    </row>
    <row r="24" spans="1:22" ht="12.75" customHeight="1">
      <c r="A24" s="115" t="str">
        <f>I42</f>
        <v>Rolling Tigers</v>
      </c>
      <c r="B24" s="16" t="str">
        <f>Electives!U60</f>
        <v/>
      </c>
      <c r="D24" s="346" t="str">
        <f>Achievements!E28</f>
        <v>(do 1-2 and two of 3-5)</v>
      </c>
      <c r="E24" s="16">
        <f>Achievements!B29</f>
        <v>1</v>
      </c>
      <c r="F24" s="105" t="str">
        <f>Achievements!C29</f>
        <v>List different teams you're a part of</v>
      </c>
      <c r="G24" s="16" t="str">
        <f>IF(Achievements!U29&lt;&gt;"", Achievements!U29, " ")</f>
        <v xml:space="preserve"> </v>
      </c>
      <c r="I24" s="343"/>
      <c r="J24" s="16">
        <f>Electives!B29</f>
        <v>6</v>
      </c>
      <c r="K24" s="107" t="str">
        <f>Electives!C29</f>
        <v>Share what your name means</v>
      </c>
      <c r="L24" s="16" t="str">
        <f>IF(Electives!U29&lt;&gt;"", Electives!U29, " ")</f>
        <v xml:space="preserve"> </v>
      </c>
      <c r="N24" s="348"/>
      <c r="O24" s="16" t="str">
        <f>Electives!B84</f>
        <v>4c</v>
      </c>
      <c r="P24" s="108" t="str">
        <f>Electives!C84</f>
        <v>Play an appropriate game with a friend</v>
      </c>
      <c r="Q24" s="16" t="str">
        <f>IF(Electives!U84&lt;&gt;"", Electives!U84, " ")</f>
        <v xml:space="preserve"> </v>
      </c>
      <c r="S24" s="177" t="str">
        <f>'Cub Awards'!B27</f>
        <v>k</v>
      </c>
      <c r="T24" s="278" t="str">
        <f>'Cub Awards'!C27</f>
        <v>Participate in outdoor sporting event</v>
      </c>
      <c r="U24" s="278"/>
      <c r="V24" s="176" t="str">
        <f>IF('Cub Awards'!U27&lt;&gt;"", 'Cub Awards'!U27, "")</f>
        <v/>
      </c>
    </row>
    <row r="25" spans="1:22" ht="12.75" customHeight="1">
      <c r="A25" s="115" t="str">
        <f>N3</f>
        <v>Sky is the Limit</v>
      </c>
      <c r="B25" s="16" t="str">
        <f>Electives!U70</f>
        <v/>
      </c>
      <c r="D25" s="346"/>
      <c r="E25" s="16">
        <f>Achievements!B30</f>
        <v>2</v>
      </c>
      <c r="F25" s="105" t="str">
        <f>Achievements!C30</f>
        <v>Make a den job chart</v>
      </c>
      <c r="G25" s="16" t="str">
        <f>IF(Achievements!U30&lt;&gt;"", Achievements!U30, " ")</f>
        <v xml:space="preserve"> </v>
      </c>
      <c r="I25" s="343"/>
      <c r="J25" s="16">
        <f>Electives!B30</f>
        <v>7</v>
      </c>
      <c r="K25" s="145" t="str">
        <f>Electives!C30</f>
        <v>Share favorite snack from your heritage</v>
      </c>
      <c r="L25" s="16" t="str">
        <f>IF(Electives!U30&lt;&gt;"", Electives!U30, " ")</f>
        <v xml:space="preserve"> </v>
      </c>
      <c r="N25" s="348"/>
      <c r="O25" s="16">
        <f>Electives!B85</f>
        <v>5</v>
      </c>
      <c r="P25" s="107" t="str">
        <f>Electives!C85</f>
        <v>Invent a game and play it</v>
      </c>
      <c r="Q25" s="16" t="str">
        <f>IF(Electives!U85&lt;&gt;"", Electives!U85, " ")</f>
        <v xml:space="preserve"> </v>
      </c>
      <c r="S25" s="177" t="str">
        <f>'Cub Awards'!B28</f>
        <v>l</v>
      </c>
      <c r="T25" s="278" t="str">
        <f>'Cub Awards'!C28</f>
        <v>Participate in outdoor worship service</v>
      </c>
      <c r="U25" s="278"/>
      <c r="V25" s="176" t="str">
        <f>IF('Cub Awards'!U28&lt;&gt;"", 'Cub Awards'!U28, "")</f>
        <v/>
      </c>
    </row>
    <row r="26" spans="1:22" ht="12.75" customHeight="1">
      <c r="A26" s="115" t="str">
        <f>N12</f>
        <v>Stories in Shapes</v>
      </c>
      <c r="B26" s="113" t="str">
        <f>Electives!U77</f>
        <v/>
      </c>
      <c r="D26" s="346"/>
      <c r="E26" s="16">
        <f>Achievements!B31</f>
        <v>3</v>
      </c>
      <c r="F26" s="143" t="str">
        <f>Achievements!C31</f>
        <v>Do two chores at home weekly for a month</v>
      </c>
      <c r="G26" s="16" t="str">
        <f>IF(Achievements!U31&lt;&gt;"", Achievements!U31, " ")</f>
        <v xml:space="preserve"> </v>
      </c>
      <c r="I26" s="343"/>
      <c r="J26" s="16">
        <f>Electives!B31</f>
        <v>8</v>
      </c>
      <c r="K26" s="107" t="str">
        <f>Electives!C31</f>
        <v>Locate your family's origin on a map</v>
      </c>
      <c r="L26" s="16" t="str">
        <f>IF(Electives!U31&lt;&gt;"", Electives!U31, " ")</f>
        <v xml:space="preserve"> </v>
      </c>
      <c r="N26" s="348"/>
      <c r="O26" s="16">
        <f>Electives!B86</f>
        <v>6</v>
      </c>
      <c r="P26" s="107" t="str">
        <f>Electives!C86</f>
        <v>Play a team game with your den</v>
      </c>
      <c r="Q26" s="16" t="str">
        <f>IF(Electives!U86&lt;&gt;"", Electives!U86, " ")</f>
        <v xml:space="preserve"> </v>
      </c>
      <c r="S26" s="177" t="str">
        <f>'Cub Awards'!B29</f>
        <v>m</v>
      </c>
      <c r="T26" s="278" t="str">
        <f>'Cub Awards'!C29</f>
        <v>Explore park</v>
      </c>
      <c r="U26" s="278"/>
      <c r="V26" s="176" t="str">
        <f>IF('Cub Awards'!U29&lt;&gt;"", 'Cub Awards'!U29, "")</f>
        <v/>
      </c>
    </row>
    <row r="27" spans="1:22">
      <c r="A27" s="115" t="str">
        <f>N18</f>
        <v>Tiger-iffic!</v>
      </c>
      <c r="B27" s="16" t="str">
        <f>Electives!U87</f>
        <v xml:space="preserve"> </v>
      </c>
      <c r="D27" s="346"/>
      <c r="E27" s="16">
        <f>Achievements!B32</f>
        <v>4</v>
      </c>
      <c r="F27" s="105" t="str">
        <f>Achievements!C32</f>
        <v>Do activity to help community</v>
      </c>
      <c r="G27" s="16" t="str">
        <f>IF(Achievements!U32&lt;&gt;"", Achievements!U32, " ")</f>
        <v xml:space="preserve"> </v>
      </c>
      <c r="I27" s="338" t="str">
        <f>Electives!B33</f>
        <v>Floats and Boats</v>
      </c>
      <c r="J27" s="338"/>
      <c r="K27" s="338"/>
      <c r="L27" s="141" t="str">
        <f>IF(Electives!U31&lt;&gt;"", Electives!U31, " ")</f>
        <v xml:space="preserve"> </v>
      </c>
      <c r="N27" s="344" t="str">
        <f>Electives!B88</f>
        <v>Tiger: Safe and Smart</v>
      </c>
      <c r="O27" s="344"/>
      <c r="P27" s="344"/>
      <c r="Q27" s="344"/>
      <c r="S27" s="177" t="str">
        <f>'Cub Awards'!B30</f>
        <v>n</v>
      </c>
      <c r="T27" s="278" t="str">
        <f>'Cub Awards'!C30</f>
        <v>Invent and play outside game</v>
      </c>
      <c r="U27" s="278"/>
      <c r="V27" s="176" t="str">
        <f>IF('Cub Awards'!U30&lt;&gt;"", 'Cub Awards'!U30, "")</f>
        <v/>
      </c>
    </row>
    <row r="28" spans="1:22">
      <c r="A28" s="115" t="str">
        <f>N27</f>
        <v>Tiger: Safe and Smart</v>
      </c>
      <c r="B28" s="16" t="str">
        <f>Electives!U98</f>
        <v xml:space="preserve"> </v>
      </c>
      <c r="D28" s="346"/>
      <c r="E28" s="16">
        <f>Achievements!B33</f>
        <v>5</v>
      </c>
      <c r="F28" s="142" t="str">
        <f>Achievements!C33</f>
        <v>Show 3 ways a den makes a good team</v>
      </c>
      <c r="G28" s="16" t="str">
        <f>IF(Achievements!U33&lt;&gt;"", Achievements!U33, " ")</f>
        <v xml:space="preserve"> </v>
      </c>
      <c r="I28" s="343" t="str">
        <f>Electives!E33</f>
        <v>(1-4 and one of 5-7)</v>
      </c>
      <c r="J28" s="16">
        <f>Electives!B34</f>
        <v>1</v>
      </c>
      <c r="K28" s="140" t="str">
        <f>Electives!C34</f>
        <v>Say the SCOUT water safety chant</v>
      </c>
      <c r="L28" s="16" t="str">
        <f>IF(Electives!U34&lt;&gt;"", Electives!U34, " ")</f>
        <v xml:space="preserve"> </v>
      </c>
      <c r="N28" s="343" t="str">
        <f>Electives!E88</f>
        <v>(do 1-8)</v>
      </c>
      <c r="O28" s="16">
        <f>Electives!B89</f>
        <v>1</v>
      </c>
      <c r="P28" s="107" t="str">
        <f>Electives!C89</f>
        <v>Memorize your Address</v>
      </c>
      <c r="Q28" s="16" t="str">
        <f>IF(Electives!U89&lt;&gt;"", Electives!U89, " ")</f>
        <v xml:space="preserve"> </v>
      </c>
    </row>
    <row r="29" spans="1:22" ht="12.75" customHeight="1">
      <c r="A29" s="115" t="str">
        <f>N37</f>
        <v>Tiger Tag</v>
      </c>
      <c r="B29" s="16" t="str">
        <f>Electives!U104</f>
        <v/>
      </c>
      <c r="D29" s="344" t="str">
        <f>Achievements!B35</f>
        <v>Tiger Bites</v>
      </c>
      <c r="E29" s="344"/>
      <c r="F29" s="344"/>
      <c r="G29" s="344"/>
      <c r="I29" s="343"/>
      <c r="J29" s="16">
        <f>Electives!B35</f>
        <v>2</v>
      </c>
      <c r="K29" s="140" t="str">
        <f>Electives!C35</f>
        <v>Importance of buddies and play game</v>
      </c>
      <c r="L29" s="16" t="str">
        <f>IF(Electives!U35&lt;&gt;"", Electives!U35, " ")</f>
        <v xml:space="preserve"> </v>
      </c>
      <c r="N29" s="343"/>
      <c r="O29" s="16">
        <f>Electives!B90</f>
        <v>2</v>
      </c>
      <c r="P29" s="109" t="str">
        <f>Electives!C90</f>
        <v>Memorize an emergency contact's phone #</v>
      </c>
      <c r="Q29" s="16" t="str">
        <f>IF(Electives!U90&lt;&gt;"", Electives!U90, " ")</f>
        <v xml:space="preserve"> </v>
      </c>
    </row>
    <row r="30" spans="1:22" ht="12.75" customHeight="1">
      <c r="A30" s="115" t="str">
        <f>N42</f>
        <v>Tiger Tales</v>
      </c>
      <c r="B30" s="16" t="str">
        <f>Electives!U113</f>
        <v xml:space="preserve"> </v>
      </c>
      <c r="D30" s="347" t="str">
        <f>Achievements!E35</f>
        <v>(do 1-2 and two of 3-6)</v>
      </c>
      <c r="E30" s="16">
        <f>Achievements!B36</f>
        <v>1</v>
      </c>
      <c r="F30" s="105" t="str">
        <f>Achievements!C36</f>
        <v>Identify good and bad food choices</v>
      </c>
      <c r="G30" s="16" t="str">
        <f>IF(Achievements!U36&lt;&gt;"", Achievements!U36, " ")</f>
        <v xml:space="preserve"> </v>
      </c>
      <c r="I30" s="343"/>
      <c r="J30" s="16">
        <f>Electives!B36</f>
        <v>3</v>
      </c>
      <c r="K30" s="140" t="str">
        <f>Electives!C36</f>
        <v>Help someone into the water</v>
      </c>
      <c r="L30" s="16" t="str">
        <f>IF(Electives!U36&lt;&gt;"", Electives!U36, " ")</f>
        <v xml:space="preserve"> </v>
      </c>
      <c r="N30" s="343"/>
      <c r="O30" s="16">
        <f>Electives!B91</f>
        <v>3</v>
      </c>
      <c r="P30" s="107" t="str">
        <f>Electives!C91</f>
        <v>Take 911 safety quiz</v>
      </c>
      <c r="Q30" s="16" t="str">
        <f>IF(Electives!U91&lt;&gt;"", Electives!U91, " ")</f>
        <v xml:space="preserve"> </v>
      </c>
      <c r="S30" s="329" t="s">
        <v>419</v>
      </c>
      <c r="T30" s="329"/>
      <c r="U30" s="329"/>
      <c r="V30" s="329"/>
    </row>
    <row r="31" spans="1:22">
      <c r="A31" s="112" t="str">
        <f>N50</f>
        <v>Tiger Theater</v>
      </c>
      <c r="B31" s="16" t="str">
        <f>Electives!U120</f>
        <v xml:space="preserve"> </v>
      </c>
      <c r="D31" s="347"/>
      <c r="E31" s="16">
        <f>Achievements!B37</f>
        <v>2</v>
      </c>
      <c r="F31" s="105" t="str">
        <f>Achievements!C37</f>
        <v>Keep yourself and area clean</v>
      </c>
      <c r="G31" s="16" t="str">
        <f>IF(Achievements!U37&lt;&gt;"", Achievements!U37, " ")</f>
        <v xml:space="preserve"> </v>
      </c>
      <c r="I31" s="343"/>
      <c r="J31" s="16">
        <f>Electives!B37</f>
        <v>4</v>
      </c>
      <c r="K31" s="147" t="str">
        <f>Electives!C37</f>
        <v>Blow your breath under water and do a glide</v>
      </c>
      <c r="L31" s="16" t="str">
        <f>IF(Electives!U37&lt;&gt;"", Electives!U37, " ")</f>
        <v xml:space="preserve"> </v>
      </c>
      <c r="N31" s="343"/>
      <c r="O31" s="16">
        <f>Electives!B92</f>
        <v>4</v>
      </c>
      <c r="P31" s="107" t="str">
        <f>Electives!C92</f>
        <v>Show "Stop Drop and Roll"</v>
      </c>
      <c r="Q31" s="16" t="str">
        <f>IF(Electives!U92&lt;&gt;"", Electives!U92, " ")</f>
        <v xml:space="preserve"> </v>
      </c>
      <c r="S31" s="329"/>
      <c r="T31" s="329"/>
      <c r="U31" s="329"/>
      <c r="V31" s="329"/>
    </row>
    <row r="32" spans="1:22">
      <c r="A32" s="2"/>
      <c r="B32" s="15"/>
      <c r="D32" s="347"/>
      <c r="E32" s="16">
        <f>Achievements!B38</f>
        <v>3</v>
      </c>
      <c r="F32" s="142" t="str">
        <f>Achievements!C38</f>
        <v>Show difference between fruit and veggie</v>
      </c>
      <c r="G32" s="16" t="str">
        <f>IF(Achievements!U38&lt;&gt;"", Achievements!U38, " ")</f>
        <v xml:space="preserve"> </v>
      </c>
      <c r="I32" s="343"/>
      <c r="J32" s="16">
        <f>Electives!B38</f>
        <v>5</v>
      </c>
      <c r="K32" s="140" t="str">
        <f>Electives!C38</f>
        <v>Identify five different kinds of boats</v>
      </c>
      <c r="L32" s="16" t="str">
        <f>IF(Electives!U38&lt;&gt;"", Electives!U38, " ")</f>
        <v xml:space="preserve"> </v>
      </c>
      <c r="N32" s="343"/>
      <c r="O32" s="16">
        <f>Electives!B93</f>
        <v>5</v>
      </c>
      <c r="P32" s="107" t="str">
        <f>Electives!C93</f>
        <v>Show rolling someone in a blanket</v>
      </c>
      <c r="Q32" s="16" t="str">
        <f>IF(Electives!U93&lt;&gt;"", Electives!U93, " ")</f>
        <v xml:space="preserve"> </v>
      </c>
      <c r="S32" s="10"/>
      <c r="T32" s="178" t="str">
        <f>'Shooting Sports'!C5</f>
        <v>BB Gun: Level 1</v>
      </c>
      <c r="U32" s="10"/>
      <c r="V32" s="10"/>
    </row>
    <row r="33" spans="1:22" ht="12.75" customHeight="1">
      <c r="A33" s="2"/>
      <c r="B33" s="15"/>
      <c r="D33" s="347"/>
      <c r="E33" s="16">
        <f>Achievements!B39</f>
        <v>4</v>
      </c>
      <c r="F33" s="105" t="str">
        <f>Achievements!C39</f>
        <v>Help your family at a meal for a week</v>
      </c>
      <c r="G33" s="16" t="str">
        <f>IF(Achievements!U39&lt;&gt;"", Achievements!U39, " ")</f>
        <v xml:space="preserve"> </v>
      </c>
      <c r="I33" s="343"/>
      <c r="J33" s="16">
        <f>Electives!B39</f>
        <v>6</v>
      </c>
      <c r="K33" s="140" t="str">
        <f>Electives!C39</f>
        <v>Build a boat from recycled materials</v>
      </c>
      <c r="L33" s="16" t="str">
        <f>IF(Electives!U39&lt;&gt;"", Electives!U39, " ")</f>
        <v xml:space="preserve"> </v>
      </c>
      <c r="N33" s="343"/>
      <c r="O33" s="16">
        <f>Electives!B94</f>
        <v>6</v>
      </c>
      <c r="P33" s="107" t="str">
        <f>Electives!C94</f>
        <v>Make a fire escape map</v>
      </c>
      <c r="Q33" s="16" t="str">
        <f>IF(Electives!U94&lt;&gt;"", Electives!U94, " ")</f>
        <v xml:space="preserve"> </v>
      </c>
      <c r="S33" s="148">
        <f>'Shooting Sports'!B6</f>
        <v>1</v>
      </c>
      <c r="T33" s="148" t="str">
        <f>'Shooting Sports'!C6</f>
        <v>Explain what to do if you find gun</v>
      </c>
      <c r="U33" s="148"/>
      <c r="V33" s="148" t="str">
        <f>IF('Shooting Sports'!U6&lt;&gt;"", 'Shooting Sports'!U6, "")</f>
        <v/>
      </c>
    </row>
    <row r="34" spans="1:22" ht="12.75" customHeight="1">
      <c r="A34" s="2"/>
      <c r="B34" s="15"/>
      <c r="D34" s="347"/>
      <c r="E34" s="16">
        <f>Achievements!B40</f>
        <v>5</v>
      </c>
      <c r="F34" s="143" t="str">
        <f>Achievements!C40</f>
        <v>Use manners while eating with your fingers</v>
      </c>
      <c r="G34" s="16" t="str">
        <f>IF(Achievements!U40&lt;&gt;"", Achievements!U40, " ")</f>
        <v xml:space="preserve"> </v>
      </c>
      <c r="I34" s="343"/>
      <c r="J34" s="16">
        <f>Electives!B40</f>
        <v>7</v>
      </c>
      <c r="K34" s="146" t="str">
        <f>Electives!C40</f>
        <v>Show you can wear a life jacket properly</v>
      </c>
      <c r="L34" s="16" t="str">
        <f>IF(Electives!U40&lt;&gt;"", Electives!U40, " ")</f>
        <v xml:space="preserve"> </v>
      </c>
      <c r="N34" s="343"/>
      <c r="O34" s="16">
        <f>Electives!B95</f>
        <v>7</v>
      </c>
      <c r="P34" s="108" t="str">
        <f>Electives!C95</f>
        <v>Explain fire escape map and do fire drill</v>
      </c>
      <c r="Q34" s="16" t="str">
        <f>IF(Electives!U95&lt;&gt;"", Electives!U95, " ")</f>
        <v xml:space="preserve"> </v>
      </c>
      <c r="S34" s="148">
        <f>'Shooting Sports'!B7</f>
        <v>2</v>
      </c>
      <c r="T34" s="148" t="str">
        <f>'Shooting Sports'!C7</f>
        <v>Load, fire, secure gun and safety mech.</v>
      </c>
      <c r="U34" s="148"/>
      <c r="V34" s="148" t="str">
        <f>IF('Shooting Sports'!U7&lt;&gt;"", 'Shooting Sports'!U7, "")</f>
        <v/>
      </c>
    </row>
    <row r="35" spans="1:22">
      <c r="A35" s="88" t="s">
        <v>92</v>
      </c>
      <c r="B35" s="119"/>
      <c r="D35" s="347"/>
      <c r="E35" s="16">
        <f>Achievements!B41</f>
        <v>6</v>
      </c>
      <c r="F35" s="105" t="str">
        <f>Achievements!C41</f>
        <v>Make a good snack choice for den</v>
      </c>
      <c r="G35" s="16" t="str">
        <f>IF(Achievements!U41&lt;&gt;"", Achievements!U41, " ")</f>
        <v xml:space="preserve"> </v>
      </c>
      <c r="I35" s="338" t="str">
        <f>Electives!B42</f>
        <v>Good Knights</v>
      </c>
      <c r="J35" s="338"/>
      <c r="K35" s="338"/>
      <c r="L35" s="338"/>
      <c r="N35" s="343"/>
      <c r="O35" s="16">
        <f>Electives!B96</f>
        <v>8</v>
      </c>
      <c r="P35" s="144" t="str">
        <f>Electives!C96</f>
        <v>Find and check batteries in smoke detectors</v>
      </c>
      <c r="Q35" s="16" t="str">
        <f>IF(Electives!U96&lt;&gt;"", Electives!U96, " ")</f>
        <v xml:space="preserve"> </v>
      </c>
      <c r="S35" s="148">
        <f>'Shooting Sports'!B8</f>
        <v>3</v>
      </c>
      <c r="T35" s="148" t="str">
        <f>'Shooting Sports'!C8</f>
        <v>Demonstrate good shooting techniques</v>
      </c>
      <c r="U35" s="148"/>
      <c r="V35" s="148" t="str">
        <f>IF('Shooting Sports'!U8&lt;&gt;"", 'Shooting Sports'!U8, "")</f>
        <v/>
      </c>
    </row>
    <row r="36" spans="1:22" ht="12.75" customHeight="1">
      <c r="A36" s="89" t="s">
        <v>93</v>
      </c>
      <c r="B36" s="120"/>
      <c r="D36" s="344" t="str">
        <f>Achievements!B43</f>
        <v>Tigers in the Wild</v>
      </c>
      <c r="E36" s="344"/>
      <c r="F36" s="344"/>
      <c r="G36" s="344"/>
      <c r="I36" s="347" t="str">
        <f>Electives!E42</f>
        <v>(do 1-2 and two of 3-6)</v>
      </c>
      <c r="J36" s="16">
        <f>Electives!B43</f>
        <v>1</v>
      </c>
      <c r="K36" s="107" t="str">
        <f>Electives!C43</f>
        <v>Explain one point of the Scout Law</v>
      </c>
      <c r="L36" s="16" t="str">
        <f>IF(Electives!U43&lt;&gt;"", Electives!U43, " ")</f>
        <v xml:space="preserve"> </v>
      </c>
      <c r="N36" s="343"/>
      <c r="O36" s="16">
        <f>Electives!B97</f>
        <v>9</v>
      </c>
      <c r="P36" s="107" t="str">
        <f>Electives!C97</f>
        <v>Visit with an emergency responder</v>
      </c>
      <c r="Q36" s="16" t="str">
        <f>IF(Electives!U97&lt;&gt;"", Electives!U97, " ")</f>
        <v xml:space="preserve"> </v>
      </c>
      <c r="S36" s="148">
        <f>'Shooting Sports'!B9</f>
        <v>4</v>
      </c>
      <c r="T36" s="148" t="str">
        <f>'Shooting Sports'!C9</f>
        <v>Show how to put away and store gun</v>
      </c>
      <c r="U36" s="148"/>
      <c r="V36" s="148" t="str">
        <f>IF('Shooting Sports'!U9&lt;&gt;"", 'Shooting Sports'!U9, "")</f>
        <v/>
      </c>
    </row>
    <row r="37" spans="1:22" ht="12.75" customHeight="1">
      <c r="A37" s="89" t="s">
        <v>334</v>
      </c>
      <c r="B37" s="120"/>
      <c r="D37" s="343" t="str">
        <f>Achievements!E43</f>
        <v>(do 1-3 and one of 4-7)</v>
      </c>
      <c r="E37" s="16">
        <f>Achievements!B44</f>
        <v>1</v>
      </c>
      <c r="F37" s="142" t="str">
        <f>Achievements!C44</f>
        <v>Collect the CS Six Essentials for a hike</v>
      </c>
      <c r="G37" s="16" t="str">
        <f>IF(Achievements!U44&lt;&gt;"", Achievements!U44, " ")</f>
        <v xml:space="preserve"> </v>
      </c>
      <c r="I37" s="347"/>
      <c r="J37" s="16">
        <f>Electives!B44</f>
        <v>2</v>
      </c>
      <c r="K37" s="107" t="str">
        <f>Electives!C44</f>
        <v>Make a code of conduct for your den</v>
      </c>
      <c r="L37" s="16" t="str">
        <f>IF(Electives!U44&lt;&gt;"", Electives!U44, " ")</f>
        <v xml:space="preserve"> </v>
      </c>
      <c r="N37" s="344" t="str">
        <f>Electives!B99</f>
        <v>Tiger Tag</v>
      </c>
      <c r="O37" s="344"/>
      <c r="P37" s="344"/>
      <c r="Q37" s="344"/>
      <c r="S37" s="179"/>
      <c r="T37" s="178" t="str">
        <f>'Shooting Sports'!C11</f>
        <v>BB Gun: Level 2</v>
      </c>
      <c r="U37" s="179"/>
      <c r="V37" s="179" t="str">
        <f>IF('Shooting Sports'!U11&lt;&gt;"", 'Shooting Sports'!U11, "")</f>
        <v/>
      </c>
    </row>
    <row r="38" spans="1:22" ht="12.75" customHeight="1">
      <c r="A38" s="90" t="s">
        <v>94</v>
      </c>
      <c r="B38" s="121"/>
      <c r="D38" s="343"/>
      <c r="E38" s="16">
        <f>Achievements!B45</f>
        <v>2</v>
      </c>
      <c r="F38" s="105" t="str">
        <f>Achievements!C45</f>
        <v>Go for a hike and carry your own gear</v>
      </c>
      <c r="G38" s="16" t="str">
        <f>IF(Achievements!U45&lt;&gt;"", Achievements!U45, " ")</f>
        <v xml:space="preserve"> </v>
      </c>
      <c r="I38" s="347"/>
      <c r="J38" s="16">
        <f>Electives!B45</f>
        <v>3</v>
      </c>
      <c r="K38" s="107" t="str">
        <f>Electives!C45</f>
        <v>Create a den and a personal shield</v>
      </c>
      <c r="L38" s="16" t="str">
        <f>IF(Electives!U45&lt;&gt;"", Electives!U45, " ")</f>
        <v xml:space="preserve"> </v>
      </c>
      <c r="N38" s="332" t="str">
        <f>Electives!E99</f>
        <v>(do 1-2 and one of 3-4)</v>
      </c>
      <c r="O38" s="16">
        <f>Electives!B100</f>
        <v>1</v>
      </c>
      <c r="P38" s="107" t="str">
        <f>Electives!C100</f>
        <v>Tell den about active game</v>
      </c>
      <c r="Q38" s="16" t="str">
        <f>IF(Electives!U100&lt;&gt;"", Electives!U100, " ")</f>
        <v xml:space="preserve"> </v>
      </c>
      <c r="S38" s="148">
        <f>'Shooting Sports'!B12</f>
        <v>1</v>
      </c>
      <c r="T38" s="148" t="str">
        <f>'Shooting Sports'!C12</f>
        <v>Earn the Level 1 Emblem for BB Gun</v>
      </c>
      <c r="U38" s="148"/>
      <c r="V38" s="148" t="str">
        <f>IF('Shooting Sports'!U12&lt;&gt;"", 'Shooting Sports'!U12, "")</f>
        <v/>
      </c>
    </row>
    <row r="39" spans="1:22" ht="12.75" customHeight="1">
      <c r="A39" s="2"/>
      <c r="B39" s="15"/>
      <c r="D39" s="343"/>
      <c r="E39" s="16" t="str">
        <f>Achievements!B46</f>
        <v>3a</v>
      </c>
      <c r="F39" s="105" t="str">
        <f>Achievements!C46</f>
        <v>Talk about being clean in outdoors</v>
      </c>
      <c r="G39" s="16" t="str">
        <f>IF(Achievements!U46&lt;&gt;"", Achievements!U46, " ")</f>
        <v xml:space="preserve"> </v>
      </c>
      <c r="I39" s="347"/>
      <c r="J39" s="16">
        <f>Electives!B46</f>
        <v>4</v>
      </c>
      <c r="K39" s="110" t="str">
        <f>Electives!C46</f>
        <v>Build a castle out of recycled materials</v>
      </c>
      <c r="L39" s="16" t="str">
        <f>IF(Electives!U46&lt;&gt;"", Electives!U46, " ")</f>
        <v xml:space="preserve"> </v>
      </c>
      <c r="N39" s="333"/>
      <c r="O39" s="16">
        <f>Electives!B101</f>
        <v>2</v>
      </c>
      <c r="P39" s="108" t="str">
        <f>Electives!C101</f>
        <v>Play two games with den.  Discuss</v>
      </c>
      <c r="Q39" s="16" t="str">
        <f>IF(Electives!U101&lt;&gt;"", Electives!U101, " ")</f>
        <v xml:space="preserve"> </v>
      </c>
      <c r="S39" s="148" t="str">
        <f>'Shooting Sports'!B13</f>
        <v>S1</v>
      </c>
      <c r="T39" s="148" t="str">
        <f>'Shooting Sports'!C13</f>
        <v>Demonstrate one shooting position</v>
      </c>
      <c r="U39" s="148"/>
      <c r="V39" s="148" t="str">
        <f>IF('Shooting Sports'!U13&lt;&gt;"", 'Shooting Sports'!U13, "")</f>
        <v/>
      </c>
    </row>
    <row r="40" spans="1:22">
      <c r="D40" s="343"/>
      <c r="E40" s="16" t="str">
        <f>Achievements!B47</f>
        <v>3b</v>
      </c>
      <c r="F40" s="105" t="str">
        <f>Achievements!C47</f>
        <v>Discuss "trash your trash"</v>
      </c>
      <c r="G40" s="16" t="str">
        <f>IF(Achievements!U47&lt;&gt;"", Achievements!U47, " ")</f>
        <v xml:space="preserve"> </v>
      </c>
      <c r="I40" s="347"/>
      <c r="J40" s="16">
        <f>Electives!B47</f>
        <v>5</v>
      </c>
      <c r="K40" s="107" t="str">
        <f>Electives!C47</f>
        <v>Design a Tiger Knight obstacle course</v>
      </c>
      <c r="L40" s="16" t="str">
        <f>IF(Electives!U47&lt;&gt;"", Electives!U47, " ")</f>
        <v xml:space="preserve"> </v>
      </c>
      <c r="N40" s="333"/>
      <c r="O40" s="16">
        <f>Electives!B102</f>
        <v>3</v>
      </c>
      <c r="P40" s="107" t="str">
        <f>Electives!C102</f>
        <v>Play a relay game with your den</v>
      </c>
      <c r="Q40" s="16" t="str">
        <f>IF(Electives!U102&lt;&gt;"", Electives!U102, " ")</f>
        <v xml:space="preserve"> </v>
      </c>
      <c r="S40" s="148" t="str">
        <f>'Shooting Sports'!B14</f>
        <v>S2</v>
      </c>
      <c r="T40" s="148" t="str">
        <f>'Shooting Sports'!C14</f>
        <v>Fire 5 BBs in 2 volleys at the Tiger target</v>
      </c>
      <c r="U40" s="148"/>
      <c r="V40" s="148" t="str">
        <f>IF('Shooting Sports'!U14&lt;&gt;"", 'Shooting Sports'!U14, "")</f>
        <v/>
      </c>
    </row>
    <row r="41" spans="1:22">
      <c r="D41" s="343"/>
      <c r="E41" s="16" t="str">
        <f>Achievements!B48</f>
        <v>3c</v>
      </c>
      <c r="F41" s="142" t="str">
        <f>Achievements!C48</f>
        <v>Apply Outdoor Code and Leave no Trace</v>
      </c>
      <c r="G41" s="16" t="str">
        <f>IF(Achievements!U48&lt;&gt;"", Achievements!U48, " ")</f>
        <v xml:space="preserve"> </v>
      </c>
      <c r="I41" s="347"/>
      <c r="J41" s="16">
        <f>Electives!B48</f>
        <v>6</v>
      </c>
      <c r="K41" s="107" t="str">
        <f>Electives!C48</f>
        <v>Participate in a service project</v>
      </c>
      <c r="L41" s="16" t="str">
        <f>IF(Electives!U48&lt;&gt;"", Electives!U48, " ")</f>
        <v xml:space="preserve"> </v>
      </c>
      <c r="N41" s="334"/>
      <c r="O41" s="16">
        <f>Electives!B103</f>
        <v>4</v>
      </c>
      <c r="P41" s="108" t="str">
        <f>Electives!C103</f>
        <v>Choose an outdoor game with you den</v>
      </c>
      <c r="Q41" s="16" t="str">
        <f>IF(Electives!U103&lt;&gt;"", Electives!U103, " ")</f>
        <v xml:space="preserve"> </v>
      </c>
      <c r="S41" s="148" t="str">
        <f>'Shooting Sports'!B15</f>
        <v>S3</v>
      </c>
      <c r="T41" s="148" t="str">
        <f>'Shooting Sports'!C15</f>
        <v>Demonstrate/Explain range commands</v>
      </c>
      <c r="U41" s="148"/>
      <c r="V41" s="148" t="str">
        <f>IF('Shooting Sports'!U15&lt;&gt;"", 'Shooting Sports'!U15, "")</f>
        <v/>
      </c>
    </row>
    <row r="42" spans="1:22" ht="12.75" customHeight="1">
      <c r="D42" s="343"/>
      <c r="E42" s="16">
        <f>Achievements!B49</f>
        <v>4</v>
      </c>
      <c r="F42" s="105" t="str">
        <f>Achievements!C49</f>
        <v>Find plant/animal signs on a hike</v>
      </c>
      <c r="G42" s="16" t="str">
        <f>IF(Achievements!U49&lt;&gt;"", Achievements!U49, " ")</f>
        <v xml:space="preserve"> </v>
      </c>
      <c r="I42" s="338" t="str">
        <f>Electives!B50</f>
        <v>Rolling Tigers</v>
      </c>
      <c r="J42" s="338"/>
      <c r="K42" s="338"/>
      <c r="L42" s="338"/>
      <c r="N42" s="344" t="str">
        <f>Electives!B105</f>
        <v>Tiger Tales</v>
      </c>
      <c r="O42" s="344"/>
      <c r="P42" s="344"/>
      <c r="Q42" s="344"/>
      <c r="S42" s="179"/>
      <c r="T42" s="178" t="str">
        <f>'Shooting Sports'!C17</f>
        <v>Archery: Level 1</v>
      </c>
      <c r="U42" s="179"/>
      <c r="V42" s="179" t="str">
        <f>IF('Shooting Sports'!U17&lt;&gt;"", 'Shooting Sports'!U17, "")</f>
        <v/>
      </c>
    </row>
    <row r="43" spans="1:22" ht="12.75" customHeight="1">
      <c r="D43" s="343"/>
      <c r="E43" s="16">
        <f>Achievements!B50</f>
        <v>5</v>
      </c>
      <c r="F43" s="105" t="str">
        <f>Achievements!C50</f>
        <v>Participate in campfire</v>
      </c>
      <c r="G43" s="16" t="str">
        <f>IF(Achievements!U50&lt;&gt;"", Achievements!U50, " ")</f>
        <v xml:space="preserve"> </v>
      </c>
      <c r="I43" s="343" t="str">
        <f>Electives!E50</f>
        <v>(do 1-3 and two of 4-9)</v>
      </c>
      <c r="J43" s="16">
        <f>Electives!B51</f>
        <v>1</v>
      </c>
      <c r="K43" s="140" t="str">
        <f>Electives!C51</f>
        <v>Demonstrate proper safety gear</v>
      </c>
      <c r="L43" s="16" t="str">
        <f>IF(Electives!U51&lt;&gt;"", Electives!U51, " ")</f>
        <v xml:space="preserve"> </v>
      </c>
      <c r="N43" s="343" t="str">
        <f>Electives!E105</f>
        <v>(do four)</v>
      </c>
      <c r="O43" s="16">
        <f>Electives!B106</f>
        <v>1</v>
      </c>
      <c r="P43" s="107" t="str">
        <f>Electives!C106</f>
        <v>Create a tall tale with your den</v>
      </c>
      <c r="Q43" s="16" t="str">
        <f>IF(Electives!U106&lt;&gt;"", Electives!U106, " ")</f>
        <v xml:space="preserve"> </v>
      </c>
      <c r="S43" s="148">
        <f>'Shooting Sports'!B18</f>
        <v>1</v>
      </c>
      <c r="T43" s="148" t="str">
        <f>'Shooting Sports'!C18</f>
        <v>Follow archery range rules and whistles</v>
      </c>
      <c r="U43" s="148"/>
      <c r="V43" s="148" t="str">
        <f>IF('Shooting Sports'!U18&lt;&gt;"", 'Shooting Sports'!U18, "")</f>
        <v/>
      </c>
    </row>
    <row r="44" spans="1:22" ht="13.15" customHeight="1">
      <c r="A44" s="2"/>
      <c r="B44" s="15"/>
      <c r="D44" s="343"/>
      <c r="E44" s="16">
        <f>Achievements!B51</f>
        <v>6</v>
      </c>
      <c r="F44" s="105" t="str">
        <f>Achievements!C51</f>
        <v>Find two different trees and plants</v>
      </c>
      <c r="G44" s="16" t="str">
        <f>IF(Achievements!U51&lt;&gt;"", Achievements!U51, " ")</f>
        <v xml:space="preserve"> </v>
      </c>
      <c r="I44" s="343"/>
      <c r="J44" s="16">
        <f>Electives!B52</f>
        <v>2</v>
      </c>
      <c r="K44" s="140" t="str">
        <f>Electives!C52</f>
        <v>Learn and demonstrate bike safety</v>
      </c>
      <c r="L44" s="16" t="str">
        <f>IF(Electives!U52&lt;&gt;"", Electives!U52, " ")</f>
        <v xml:space="preserve"> </v>
      </c>
      <c r="N44" s="343"/>
      <c r="O44" s="16">
        <f>Electives!B107</f>
        <v>2</v>
      </c>
      <c r="P44" s="107" t="str">
        <f>Electives!C107</f>
        <v>Share your own tall tale</v>
      </c>
      <c r="Q44" s="16" t="str">
        <f>IF(Electives!U107&lt;&gt;"", Electives!U107, " ")</f>
        <v xml:space="preserve"> </v>
      </c>
      <c r="S44" s="148">
        <f>'Shooting Sports'!B19</f>
        <v>2</v>
      </c>
      <c r="T44" s="148" t="str">
        <f>'Shooting Sports'!C19</f>
        <v>Identify recurve and compound bow</v>
      </c>
      <c r="U44" s="148"/>
      <c r="V44" s="148" t="str">
        <f>IF('Shooting Sports'!U19&lt;&gt;"", 'Shooting Sports'!U19, "")</f>
        <v/>
      </c>
    </row>
    <row r="45" spans="1:22" ht="12.75" customHeight="1">
      <c r="A45" s="2"/>
      <c r="B45" s="15"/>
      <c r="D45" s="343"/>
      <c r="E45" s="16">
        <f>Achievements!B52</f>
        <v>7</v>
      </c>
      <c r="F45" s="105" t="str">
        <f>Achievements!C52</f>
        <v>Visit nature center/zoo/etc</v>
      </c>
      <c r="G45" s="16" t="str">
        <f>IF(Achievements!U52&lt;&gt;"", Achievements!U52, " ")</f>
        <v xml:space="preserve"> </v>
      </c>
      <c r="I45" s="343"/>
      <c r="J45" s="16">
        <f>Electives!B53</f>
        <v>3</v>
      </c>
      <c r="K45" s="140" t="str">
        <f>Electives!C53</f>
        <v>Demonstrate proper hand signals</v>
      </c>
      <c r="L45" s="16" t="str">
        <f>IF(Electives!U53&lt;&gt;"", Electives!U53, " ")</f>
        <v xml:space="preserve"> </v>
      </c>
      <c r="N45" s="343"/>
      <c r="O45" s="16">
        <f>Electives!B108</f>
        <v>3</v>
      </c>
      <c r="P45" s="107" t="str">
        <f>Electives!C108</f>
        <v>Read tall tale with adult partner</v>
      </c>
      <c r="Q45" s="16" t="str">
        <f>IF(Electives!U108&lt;&gt;"", Electives!U108, " ")</f>
        <v xml:space="preserve"> </v>
      </c>
      <c r="S45" s="148">
        <f>'Shooting Sports'!B20</f>
        <v>3</v>
      </c>
      <c r="T45" s="148" t="str">
        <f>'Shooting Sports'!C20</f>
        <v>Demonstrate arm/finger guards &amp; quiver</v>
      </c>
      <c r="U45" s="148"/>
      <c r="V45" s="148" t="str">
        <f>IF('Shooting Sports'!U20&lt;&gt;"", 'Shooting Sports'!U20, "")</f>
        <v/>
      </c>
    </row>
    <row r="46" spans="1:22">
      <c r="A46" s="2"/>
      <c r="B46" s="15"/>
      <c r="I46" s="343"/>
      <c r="J46" s="16">
        <f>Electives!B54</f>
        <v>4</v>
      </c>
      <c r="K46" s="140" t="str">
        <f>Electives!C54</f>
        <v>Do a safety check on your bicycle</v>
      </c>
      <c r="L46" s="16" t="str">
        <f>IF(Electives!U54&lt;&gt;"", Electives!U54, " ")</f>
        <v xml:space="preserve"> </v>
      </c>
      <c r="N46" s="343"/>
      <c r="O46" s="16">
        <f>Electives!B109</f>
        <v>4</v>
      </c>
      <c r="P46" s="110" t="str">
        <f>Electives!C109</f>
        <v>Share a piece of art from your tall tale</v>
      </c>
      <c r="Q46" s="16" t="str">
        <f>IF(Electives!U109&lt;&gt;"", Electives!U109, " ")</f>
        <v xml:space="preserve"> </v>
      </c>
      <c r="S46" s="148">
        <f>'Shooting Sports'!B21</f>
        <v>4</v>
      </c>
      <c r="T46" s="148" t="str">
        <f>'Shooting Sports'!C21</f>
        <v>Properly shoot a bow</v>
      </c>
      <c r="U46" s="148"/>
      <c r="V46" s="148" t="str">
        <f>IF('Shooting Sports'!U21&lt;&gt;"", 'Shooting Sports'!U21, "")</f>
        <v/>
      </c>
    </row>
    <row r="47" spans="1:22">
      <c r="A47" s="2"/>
      <c r="B47" s="15"/>
      <c r="I47" s="343"/>
      <c r="J47" s="16">
        <f>Electives!B55</f>
        <v>5</v>
      </c>
      <c r="K47" s="140" t="str">
        <f>Electives!C55</f>
        <v>Go on a bicycle hike</v>
      </c>
      <c r="L47" s="16" t="str">
        <f>IF(Electives!U55&lt;&gt;"", Electives!U55, " ")</f>
        <v xml:space="preserve"> </v>
      </c>
      <c r="N47" s="343"/>
      <c r="O47" s="16">
        <f>Electives!B110</f>
        <v>5</v>
      </c>
      <c r="P47" s="107" t="str">
        <f>Electives!C110</f>
        <v>Play a game from the past</v>
      </c>
      <c r="Q47" s="16" t="str">
        <f>IF(Electives!U110&lt;&gt;"", Electives!U110, " ")</f>
        <v xml:space="preserve"> </v>
      </c>
      <c r="S47" s="148">
        <f>'Shooting Sports'!B22</f>
        <v>5</v>
      </c>
      <c r="T47" s="148" t="str">
        <f>'Shooting Sports'!C22</f>
        <v>Safely retrieve arrows</v>
      </c>
      <c r="U47" s="148"/>
      <c r="V47" s="148" t="str">
        <f>IF('Shooting Sports'!U22&lt;&gt;"", 'Shooting Sports'!U22, "")</f>
        <v/>
      </c>
    </row>
    <row r="48" spans="1:22" ht="12.75" customHeight="1">
      <c r="I48" s="343"/>
      <c r="J48" s="16">
        <f>Electives!B56</f>
        <v>6</v>
      </c>
      <c r="K48" s="140" t="str">
        <f>Electives!C56</f>
        <v>Discuss two different kinds of bicycles</v>
      </c>
      <c r="L48" s="16" t="str">
        <f>IF(Electives!U56&lt;&gt;"", Electives!U56, " ")</f>
        <v xml:space="preserve"> </v>
      </c>
      <c r="N48" s="343"/>
      <c r="O48" s="16">
        <f>Electives!B111</f>
        <v>6</v>
      </c>
      <c r="P48" s="107" t="str">
        <f>Electives!C111</f>
        <v>Sing two folk songs</v>
      </c>
      <c r="Q48" s="16" t="str">
        <f>IF(Electives!U111&lt;&gt;"", Electives!U111, " ")</f>
        <v xml:space="preserve"> </v>
      </c>
      <c r="S48" s="179"/>
      <c r="T48" s="178" t="str">
        <f>'Shooting Sports'!C24</f>
        <v>Archery: Level 2</v>
      </c>
      <c r="U48" s="179"/>
      <c r="V48" s="179" t="str">
        <f>IF('Shooting Sports'!U24&lt;&gt;"", 'Shooting Sports'!U24, "")</f>
        <v/>
      </c>
    </row>
    <row r="49" spans="2:22" ht="12.75" customHeight="1">
      <c r="B49" s="139"/>
      <c r="I49" s="343"/>
      <c r="J49" s="16">
        <f>Electives!B57</f>
        <v>7</v>
      </c>
      <c r="K49" s="140" t="str">
        <f>Electives!C57</f>
        <v>Share about a famous cyclist</v>
      </c>
      <c r="L49" s="16" t="str">
        <f>IF(Electives!U57&lt;&gt;"", Electives!U57, " ")</f>
        <v xml:space="preserve"> </v>
      </c>
      <c r="N49" s="343"/>
      <c r="O49" s="16">
        <f>Electives!B112</f>
        <v>7</v>
      </c>
      <c r="P49" s="107" t="str">
        <f>Electives!C112</f>
        <v>Visit a historical museum or landmark</v>
      </c>
      <c r="Q49" s="16" t="str">
        <f>IF(Electives!U112&lt;&gt;"", Electives!U112, " ")</f>
        <v xml:space="preserve"> </v>
      </c>
      <c r="S49" s="148">
        <f>'Shooting Sports'!B25</f>
        <v>1</v>
      </c>
      <c r="T49" s="148" t="str">
        <f>'Shooting Sports'!C25</f>
        <v>Earn the Level 1 Emblem for Archery</v>
      </c>
      <c r="U49" s="148"/>
      <c r="V49" s="148" t="str">
        <f>IF('Shooting Sports'!U25&lt;&gt;"", 'Shooting Sports'!U25, "")</f>
        <v/>
      </c>
    </row>
    <row r="50" spans="2:22">
      <c r="B50" s="139"/>
      <c r="D50" s="139"/>
      <c r="E50" s="139"/>
      <c r="G50" s="139"/>
      <c r="I50" s="343"/>
      <c r="J50" s="16">
        <f>Electives!B58</f>
        <v>8</v>
      </c>
      <c r="K50" s="146" t="str">
        <f>Electives!C58</f>
        <v>Visit a police dept to learn about bike laws</v>
      </c>
      <c r="L50" s="16" t="str">
        <f>IF(Electives!U58&lt;&gt;"", Electives!U58, " ")</f>
        <v xml:space="preserve"> </v>
      </c>
      <c r="N50" s="344" t="str">
        <f>Electives!B114</f>
        <v>Tiger Theater</v>
      </c>
      <c r="O50" s="344"/>
      <c r="P50" s="344"/>
      <c r="Q50" s="344"/>
      <c r="S50" s="148" t="str">
        <f>'Shooting Sports'!B26</f>
        <v>S1</v>
      </c>
      <c r="T50" s="148" t="str">
        <f>'Shooting Sports'!C26</f>
        <v>Identify 3 arrow and 3 bow parts</v>
      </c>
      <c r="U50" s="148"/>
      <c r="V50" s="148" t="str">
        <f>IF('Shooting Sports'!U26&lt;&gt;"", 'Shooting Sports'!U26, "")</f>
        <v/>
      </c>
    </row>
    <row r="51" spans="2:22">
      <c r="B51" s="139"/>
      <c r="D51" s="139"/>
      <c r="E51" s="139"/>
      <c r="G51" s="139"/>
      <c r="I51" s="343"/>
      <c r="J51" s="16">
        <f>Electives!B59</f>
        <v>9</v>
      </c>
      <c r="K51" s="140" t="str">
        <f>Electives!C59</f>
        <v>Identify two jobs that use bicycles</v>
      </c>
      <c r="L51" s="16" t="str">
        <f>IF(Electives!U59&lt;&gt;"", Electives!U59, " ")</f>
        <v xml:space="preserve"> </v>
      </c>
      <c r="N51" s="343" t="str">
        <f>Electives!E114</f>
        <v>(do four)</v>
      </c>
      <c r="O51" s="16">
        <f>Electives!B115</f>
        <v>1</v>
      </c>
      <c r="P51" s="107" t="str">
        <f>Electives!C115</f>
        <v>Discuss types of theater</v>
      </c>
      <c r="Q51" s="16" t="str">
        <f>IF(Electives!U115&lt;&gt;"", Electives!U115, " ")</f>
        <v xml:space="preserve"> </v>
      </c>
      <c r="S51" s="148" t="str">
        <f>'Shooting Sports'!B27</f>
        <v>S2</v>
      </c>
      <c r="T51" s="148" t="str">
        <f>'Shooting Sports'!C27</f>
        <v>Loose 3 arrows in 2 volleys</v>
      </c>
      <c r="U51" s="148"/>
      <c r="V51" s="148" t="str">
        <f>IF('Shooting Sports'!U27&lt;&gt;"", 'Shooting Sports'!U27, "")</f>
        <v/>
      </c>
    </row>
    <row r="52" spans="2:22">
      <c r="B52" s="139"/>
      <c r="D52" s="139"/>
      <c r="E52" s="139"/>
      <c r="G52" s="139"/>
      <c r="N52" s="343"/>
      <c r="O52" s="16">
        <f>Electives!B116</f>
        <v>2</v>
      </c>
      <c r="P52" s="107" t="str">
        <f>Electives!C116</f>
        <v>Play a game of one-word charades</v>
      </c>
      <c r="Q52" s="16" t="str">
        <f>IF(Electives!U116&lt;&gt;"", Electives!U116, " ")</f>
        <v xml:space="preserve"> </v>
      </c>
      <c r="S52" s="148" t="str">
        <f>'Shooting Sports'!B28</f>
        <v>S3</v>
      </c>
      <c r="T52" s="148" t="str">
        <f>'Shooting Sports'!C28</f>
        <v>Demonstrate/Explain range commands</v>
      </c>
      <c r="U52" s="148"/>
      <c r="V52" s="148" t="str">
        <f>IF('Shooting Sports'!U28&lt;&gt;"", 'Shooting Sports'!U28, "")</f>
        <v/>
      </c>
    </row>
    <row r="53" spans="2:22" ht="12.75" customHeight="1">
      <c r="B53" s="139"/>
      <c r="D53" s="139"/>
      <c r="E53" s="139"/>
      <c r="G53" s="139"/>
      <c r="N53" s="343"/>
      <c r="O53" s="16">
        <f>Electives!B117</f>
        <v>3</v>
      </c>
      <c r="P53" s="107" t="str">
        <f>Electives!C117</f>
        <v>Make a puppet</v>
      </c>
      <c r="Q53" s="16" t="str">
        <f>IF(Electives!U117&lt;&gt;"", Electives!U117, " ")</f>
        <v xml:space="preserve"> </v>
      </c>
      <c r="S53" s="179"/>
      <c r="T53" s="178" t="str">
        <f>'Shooting Sports'!C30</f>
        <v>Slingshot: Level 1</v>
      </c>
      <c r="U53" s="179"/>
      <c r="V53" s="179" t="str">
        <f>IF('Shooting Sports'!U30&lt;&gt;"", 'Shooting Sports'!U30, "")</f>
        <v/>
      </c>
    </row>
    <row r="54" spans="2:22" ht="13.15" customHeight="1">
      <c r="B54" s="139"/>
      <c r="D54" s="139"/>
      <c r="E54" s="139"/>
      <c r="G54" s="139"/>
      <c r="N54" s="343"/>
      <c r="O54" s="16">
        <f>Electives!B118</f>
        <v>4</v>
      </c>
      <c r="P54" s="107" t="str">
        <f>Electives!C118</f>
        <v>Perform a simple reader's theater</v>
      </c>
      <c r="Q54" s="16" t="str">
        <f>IF(Electives!U118&lt;&gt;"", Electives!U118, " ")</f>
        <v xml:space="preserve"> </v>
      </c>
      <c r="S54" s="148">
        <f>'Shooting Sports'!B31</f>
        <v>1</v>
      </c>
      <c r="T54" s="148" t="str">
        <f>'Shooting Sports'!C31</f>
        <v>Demonstrate good shooting techniques</v>
      </c>
      <c r="U54" s="148"/>
      <c r="V54" s="148" t="str">
        <f>IF('Shooting Sports'!U31&lt;&gt;"", 'Shooting Sports'!U31, "")</f>
        <v/>
      </c>
    </row>
    <row r="55" spans="2:22">
      <c r="B55" s="139"/>
      <c r="D55" s="139"/>
      <c r="E55" s="139"/>
      <c r="G55" s="139"/>
      <c r="N55" s="343"/>
      <c r="O55" s="16">
        <f>Electives!B119</f>
        <v>5</v>
      </c>
      <c r="P55" s="107" t="str">
        <f>Electives!C119</f>
        <v>Watch a play or attend a story time</v>
      </c>
      <c r="Q55" s="16" t="str">
        <f>IF(Electives!U119&lt;&gt;"", Electives!U119, " ")</f>
        <v xml:space="preserve"> </v>
      </c>
      <c r="S55" s="148">
        <f>'Shooting Sports'!B32</f>
        <v>2</v>
      </c>
      <c r="T55" s="148" t="str">
        <f>'Shooting Sports'!C32</f>
        <v>Explain parts of slingshot</v>
      </c>
      <c r="U55" s="148"/>
      <c r="V55" s="148" t="str">
        <f>IF('Shooting Sports'!U32&lt;&gt;"", 'Shooting Sports'!U32, "")</f>
        <v/>
      </c>
    </row>
    <row r="56" spans="2:22">
      <c r="B56" s="139"/>
      <c r="D56" s="139"/>
      <c r="E56" s="139"/>
      <c r="G56" s="139"/>
      <c r="S56" s="148">
        <f>'Shooting Sports'!B33</f>
        <v>3</v>
      </c>
      <c r="T56" s="148" t="str">
        <f>'Shooting Sports'!C33</f>
        <v>Explain types of ammo</v>
      </c>
      <c r="U56" s="148"/>
      <c r="V56" s="148" t="str">
        <f>IF('Shooting Sports'!U33&lt;&gt;"", 'Shooting Sports'!U33, "")</f>
        <v/>
      </c>
    </row>
    <row r="57" spans="2:22" ht="12.75" customHeight="1">
      <c r="B57" s="139"/>
      <c r="D57" s="139"/>
      <c r="E57" s="139"/>
      <c r="G57" s="139"/>
      <c r="S57" s="148">
        <f>'Shooting Sports'!B34</f>
        <v>4</v>
      </c>
      <c r="T57" s="148" t="str">
        <f>'Shooting Sports'!C34</f>
        <v>Explain types of targets</v>
      </c>
      <c r="U57" s="148"/>
      <c r="V57" s="148" t="str">
        <f>IF('Shooting Sports'!U34&lt;&gt;"", 'Shooting Sports'!U34, "")</f>
        <v/>
      </c>
    </row>
    <row r="58" spans="2:22" ht="12.75" customHeight="1">
      <c r="B58" s="139"/>
      <c r="D58" s="139"/>
      <c r="E58" s="139"/>
      <c r="G58" s="139"/>
      <c r="S58" s="179"/>
      <c r="T58" s="178" t="str">
        <f>'Shooting Sports'!C36</f>
        <v>Slingshot: Level 2</v>
      </c>
      <c r="U58" s="179"/>
      <c r="V58" s="179" t="str">
        <f>IF('Shooting Sports'!U36&lt;&gt;"", 'Shooting Sports'!U36, "")</f>
        <v/>
      </c>
    </row>
    <row r="59" spans="2:22">
      <c r="D59" s="139"/>
      <c r="E59" s="139"/>
      <c r="G59" s="139"/>
      <c r="S59" s="148">
        <f>'Shooting Sports'!B37</f>
        <v>1</v>
      </c>
      <c r="T59" s="148" t="str">
        <f>'Shooting Sports'!C37</f>
        <v>Earn the Level 1 Emblem for Slingshot</v>
      </c>
      <c r="U59" s="148"/>
      <c r="V59" s="148" t="str">
        <f>IF('Shooting Sports'!U37&lt;&gt;"", 'Shooting Sports'!U37, "")</f>
        <v/>
      </c>
    </row>
    <row r="60" spans="2:22">
      <c r="S60" s="148" t="str">
        <f>'Shooting Sports'!B38</f>
        <v>S1</v>
      </c>
      <c r="T60" s="148" t="str">
        <f>'Shooting Sports'!C38</f>
        <v>Fire 3 shots in 2 volleys at a target</v>
      </c>
      <c r="U60" s="148"/>
      <c r="V60" s="148" t="str">
        <f>IF('Shooting Sports'!U38&lt;&gt;"", 'Shooting Sports'!U38, "")</f>
        <v/>
      </c>
    </row>
    <row r="61" spans="2:22">
      <c r="S61" s="148" t="str">
        <f>'Shooting Sports'!B39</f>
        <v>S2</v>
      </c>
      <c r="T61" s="148" t="str">
        <f>'Shooting Sports'!C39</f>
        <v>Demonstrate/Explain range commands</v>
      </c>
      <c r="U61" s="148"/>
      <c r="V61" s="148" t="str">
        <f>IF('Shooting Sports'!U39&lt;&gt;"", 'Shooting Sports'!U39, "")</f>
        <v/>
      </c>
    </row>
    <row r="62" spans="2:22">
      <c r="S62" s="148" t="str">
        <f>'Shooting Sports'!B40</f>
        <v>S3</v>
      </c>
      <c r="T62" s="148" t="str">
        <f>'Shooting Sports'!C40</f>
        <v>Shoot with your off hand</v>
      </c>
      <c r="U62" s="148"/>
      <c r="V62" s="148" t="str">
        <f>IF('Shooting Sports'!U40&lt;&gt;"", 'Shooting Sports'!U40, "")</f>
        <v/>
      </c>
    </row>
    <row r="63" spans="2:22" ht="12.75" customHeight="1">
      <c r="B63" s="139"/>
    </row>
    <row r="64" spans="2:22" ht="12.75" customHeight="1">
      <c r="B64" s="139"/>
      <c r="D64" s="139"/>
      <c r="E64" s="139"/>
      <c r="G64" s="139"/>
    </row>
    <row r="65" spans="2:17">
      <c r="D65" s="139"/>
      <c r="E65" s="139"/>
      <c r="G65" s="139"/>
    </row>
    <row r="69" spans="2:17">
      <c r="J69" s="139"/>
      <c r="L69" s="139"/>
      <c r="O69" s="139"/>
      <c r="Q69" s="139"/>
    </row>
    <row r="70" spans="2:17" ht="12.75" customHeight="1">
      <c r="B70" s="139"/>
      <c r="J70" s="139"/>
      <c r="L70" s="139"/>
      <c r="O70" s="139"/>
      <c r="Q70" s="139"/>
    </row>
    <row r="71" spans="2:17" ht="12.75" customHeight="1">
      <c r="B71" s="139"/>
      <c r="D71" s="139"/>
      <c r="E71" s="139"/>
      <c r="G71" s="139"/>
      <c r="J71" s="139"/>
      <c r="L71" s="139"/>
      <c r="O71" s="139"/>
      <c r="Q71" s="139"/>
    </row>
    <row r="72" spans="2:17" ht="12.75" customHeight="1">
      <c r="B72" s="139"/>
      <c r="D72" s="139"/>
      <c r="E72" s="139"/>
      <c r="G72" s="139"/>
    </row>
    <row r="73" spans="2:17">
      <c r="D73" s="139"/>
      <c r="E73" s="139"/>
      <c r="G73" s="139"/>
    </row>
    <row r="76" spans="2:17">
      <c r="J76" s="139"/>
      <c r="L76" s="139"/>
      <c r="O76" s="139"/>
      <c r="Q76" s="139"/>
    </row>
    <row r="77" spans="2:17" ht="13.15" customHeight="1">
      <c r="B77" s="139"/>
    </row>
    <row r="78" spans="2:17">
      <c r="D78" s="139"/>
      <c r="E78" s="139"/>
      <c r="G78" s="139"/>
    </row>
    <row r="80" spans="2:17">
      <c r="J80" s="139"/>
      <c r="L80" s="139"/>
      <c r="O80" s="139"/>
      <c r="Q80" s="139"/>
    </row>
    <row r="81" spans="2:17" ht="12.75" customHeight="1">
      <c r="B81" s="139"/>
      <c r="J81" s="139"/>
      <c r="L81" s="139"/>
      <c r="O81" s="139"/>
      <c r="Q81" s="139"/>
    </row>
    <row r="82" spans="2:17" ht="12.75" customHeight="1">
      <c r="B82" s="139"/>
      <c r="D82" s="139"/>
      <c r="E82" s="139"/>
    </row>
    <row r="83" spans="2:17">
      <c r="D83" s="139"/>
      <c r="E83" s="139"/>
    </row>
    <row r="84" spans="2:17">
      <c r="J84" s="139"/>
      <c r="L84" s="139"/>
      <c r="O84" s="139"/>
      <c r="Q84" s="139"/>
    </row>
    <row r="85" spans="2:17">
      <c r="B85" s="139"/>
      <c r="J85" s="139"/>
      <c r="L85" s="139"/>
      <c r="O85" s="139"/>
      <c r="Q85" s="139"/>
    </row>
    <row r="86" spans="2:17">
      <c r="B86" s="139"/>
      <c r="D86" s="139"/>
      <c r="E86" s="139"/>
      <c r="G86" s="141" t="str">
        <f>IF(Achievements!U91&lt;&gt;"", Achievements!U91, " ")</f>
        <v xml:space="preserve"> </v>
      </c>
      <c r="J86" s="139"/>
      <c r="L86" s="139"/>
      <c r="O86" s="139"/>
      <c r="Q86" s="139"/>
    </row>
    <row r="87" spans="2:17" ht="13.15" customHeight="1">
      <c r="B87" s="139"/>
      <c r="D87" s="139"/>
      <c r="E87" s="139"/>
      <c r="G87" s="141" t="str">
        <f>IF(Achievements!U92&lt;&gt;"", Achievements!U92, " ")</f>
        <v xml:space="preserve"> </v>
      </c>
      <c r="J87" s="139"/>
      <c r="L87" s="139"/>
      <c r="O87" s="139"/>
      <c r="Q87" s="139"/>
    </row>
    <row r="88" spans="2:17" ht="12.75" customHeight="1">
      <c r="B88" s="139"/>
      <c r="D88" s="139"/>
      <c r="E88" s="139"/>
      <c r="J88" s="139"/>
      <c r="L88" s="139"/>
      <c r="O88" s="139"/>
      <c r="Q88" s="139"/>
    </row>
    <row r="89" spans="2:17" ht="12.75" customHeight="1">
      <c r="B89" s="139"/>
      <c r="D89" s="139"/>
      <c r="E89" s="139"/>
    </row>
    <row r="90" spans="2:17">
      <c r="D90" s="139"/>
      <c r="E90" s="139"/>
    </row>
    <row r="93" spans="2:17">
      <c r="J93" s="139"/>
      <c r="L93" s="139"/>
      <c r="O93" s="139"/>
      <c r="Q93" s="139"/>
    </row>
    <row r="94" spans="2:17" ht="13.15" customHeight="1">
      <c r="B94" s="139"/>
    </row>
    <row r="95" spans="2:17">
      <c r="D95" s="139"/>
      <c r="E95" s="139"/>
    </row>
    <row r="101" spans="2:17">
      <c r="J101" s="139"/>
      <c r="L101" s="139"/>
      <c r="O101" s="139"/>
      <c r="Q101" s="139"/>
    </row>
    <row r="102" spans="2:17" ht="13.15" customHeight="1">
      <c r="B102" s="139"/>
    </row>
    <row r="103" spans="2:17">
      <c r="D103" s="139"/>
      <c r="E103" s="139"/>
      <c r="G103" s="139"/>
    </row>
    <row r="106" spans="2:17">
      <c r="J106" s="139"/>
      <c r="K106" s="106"/>
      <c r="L106" s="139"/>
      <c r="O106" s="139"/>
      <c r="Q106" s="139"/>
    </row>
    <row r="107" spans="2:17">
      <c r="B107" s="139"/>
      <c r="J107" s="139"/>
      <c r="K107" s="106"/>
      <c r="L107" s="139"/>
      <c r="O107" s="139"/>
      <c r="Q107" s="139"/>
    </row>
    <row r="108" spans="2:17">
      <c r="B108" s="139"/>
      <c r="D108" s="139"/>
      <c r="E108" s="139"/>
      <c r="G108" s="139"/>
      <c r="J108" s="139"/>
      <c r="K108" s="106"/>
      <c r="L108" s="139"/>
      <c r="O108" s="139"/>
      <c r="Q108" s="139"/>
    </row>
    <row r="109" spans="2:17">
      <c r="B109" s="139"/>
      <c r="D109" s="139"/>
      <c r="E109" s="139"/>
      <c r="G109" s="139"/>
      <c r="J109" s="139"/>
      <c r="K109" s="106"/>
      <c r="L109" s="139"/>
      <c r="O109" s="139"/>
      <c r="Q109" s="139"/>
    </row>
    <row r="110" spans="2:17">
      <c r="B110" s="139"/>
      <c r="D110" s="139"/>
      <c r="E110" s="139"/>
      <c r="G110" s="139"/>
      <c r="J110" s="139"/>
      <c r="K110" s="106"/>
      <c r="L110" s="139"/>
      <c r="O110" s="139"/>
      <c r="Q110" s="139"/>
    </row>
    <row r="111" spans="2:17">
      <c r="B111" s="139"/>
      <c r="D111" s="139"/>
      <c r="E111" s="139"/>
      <c r="G111" s="139"/>
      <c r="J111" s="139"/>
      <c r="K111" s="106"/>
      <c r="L111" s="139"/>
      <c r="O111" s="139"/>
      <c r="Q111" s="139"/>
    </row>
    <row r="112" spans="2:17">
      <c r="B112" s="139"/>
      <c r="D112" s="139"/>
      <c r="E112" s="139"/>
      <c r="G112" s="139"/>
      <c r="J112" s="139"/>
      <c r="K112" s="106"/>
      <c r="L112" s="139"/>
      <c r="O112" s="139"/>
      <c r="Q112" s="139"/>
    </row>
    <row r="113" spans="2:17">
      <c r="B113" s="139"/>
      <c r="D113" s="139"/>
      <c r="E113" s="139"/>
      <c r="G113" s="139"/>
      <c r="J113" s="139"/>
      <c r="K113" s="106"/>
      <c r="L113" s="139"/>
      <c r="O113" s="139"/>
      <c r="Q113" s="139"/>
    </row>
    <row r="114" spans="2:17">
      <c r="B114" s="139"/>
      <c r="D114" s="139"/>
      <c r="E114" s="139"/>
      <c r="G114" s="139"/>
      <c r="J114" s="139"/>
      <c r="K114" s="106"/>
      <c r="L114" s="139"/>
      <c r="O114" s="139"/>
      <c r="Q114" s="139"/>
    </row>
    <row r="115" spans="2:17">
      <c r="B115" s="139"/>
      <c r="D115" s="139"/>
      <c r="E115" s="139"/>
      <c r="G115" s="139"/>
      <c r="J115" s="139"/>
      <c r="K115" s="106"/>
      <c r="L115" s="139"/>
      <c r="O115" s="139"/>
      <c r="Q115" s="139"/>
    </row>
    <row r="116" spans="2:17">
      <c r="B116" s="139"/>
      <c r="D116" s="139"/>
      <c r="E116" s="139"/>
      <c r="G116" s="139"/>
      <c r="J116" s="139"/>
      <c r="K116" s="106"/>
      <c r="L116" s="139"/>
      <c r="O116" s="139"/>
      <c r="Q116" s="139"/>
    </row>
    <row r="117" spans="2:17">
      <c r="B117" s="139"/>
      <c r="D117" s="139"/>
      <c r="E117" s="139"/>
      <c r="G117" s="139"/>
      <c r="J117" s="139"/>
      <c r="K117" s="106"/>
      <c r="L117" s="139"/>
      <c r="O117" s="139"/>
      <c r="Q117" s="139"/>
    </row>
    <row r="118" spans="2:17">
      <c r="B118" s="139"/>
      <c r="D118" s="139"/>
      <c r="E118" s="139"/>
      <c r="G118" s="139"/>
      <c r="J118" s="139"/>
      <c r="K118" s="106"/>
      <c r="L118" s="139"/>
      <c r="O118" s="139"/>
      <c r="Q118" s="139"/>
    </row>
    <row r="119" spans="2:17">
      <c r="B119" s="139"/>
      <c r="D119" s="139"/>
      <c r="E119" s="139"/>
      <c r="G119" s="139"/>
      <c r="J119" s="139"/>
      <c r="K119" s="106"/>
      <c r="L119" s="139"/>
      <c r="O119" s="139"/>
      <c r="Q119" s="139"/>
    </row>
    <row r="120" spans="2:17">
      <c r="B120" s="139"/>
      <c r="D120" s="139"/>
      <c r="E120" s="139"/>
      <c r="G120" s="139"/>
      <c r="J120" s="139"/>
      <c r="K120" s="106"/>
      <c r="L120" s="139"/>
      <c r="O120" s="139"/>
      <c r="Q120" s="139"/>
    </row>
    <row r="121" spans="2:17">
      <c r="B121" s="139"/>
      <c r="D121" s="139"/>
      <c r="E121" s="139"/>
      <c r="G121" s="139"/>
      <c r="J121" s="139"/>
      <c r="K121" s="106"/>
      <c r="L121" s="139"/>
      <c r="O121" s="139"/>
      <c r="Q121" s="139"/>
    </row>
    <row r="122" spans="2:17">
      <c r="B122" s="139"/>
      <c r="D122" s="139"/>
      <c r="E122" s="139"/>
      <c r="G122" s="139"/>
      <c r="J122" s="139"/>
      <c r="K122" s="106"/>
      <c r="L122" s="139"/>
      <c r="O122" s="139"/>
      <c r="Q122" s="139"/>
    </row>
    <row r="123" spans="2:17">
      <c r="B123" s="139"/>
      <c r="D123" s="139"/>
      <c r="E123" s="139"/>
      <c r="G123" s="139"/>
      <c r="J123" s="139"/>
      <c r="K123" s="106"/>
      <c r="L123" s="139"/>
      <c r="O123" s="139"/>
      <c r="Q123" s="139"/>
    </row>
    <row r="124" spans="2:17">
      <c r="B124" s="139"/>
      <c r="D124" s="139"/>
      <c r="E124" s="139"/>
      <c r="G124" s="139"/>
      <c r="J124" s="139"/>
      <c r="K124" s="106"/>
      <c r="L124" s="139"/>
      <c r="O124" s="139"/>
      <c r="Q124" s="139"/>
    </row>
    <row r="125" spans="2:17">
      <c r="B125" s="139"/>
      <c r="D125" s="139"/>
      <c r="E125" s="139"/>
      <c r="G125" s="139"/>
      <c r="J125" s="139"/>
      <c r="K125" s="106"/>
      <c r="L125" s="139"/>
      <c r="O125" s="139"/>
      <c r="Q125" s="139"/>
    </row>
    <row r="126" spans="2:17">
      <c r="B126" s="139"/>
      <c r="D126" s="139"/>
      <c r="E126" s="139"/>
      <c r="G126" s="139"/>
      <c r="J126" s="139"/>
      <c r="K126" s="106"/>
      <c r="L126" s="139"/>
      <c r="O126" s="139"/>
      <c r="Q126" s="139"/>
    </row>
    <row r="127" spans="2:17">
      <c r="B127" s="139"/>
      <c r="D127" s="139"/>
      <c r="E127" s="139"/>
      <c r="G127" s="139"/>
      <c r="J127" s="139"/>
      <c r="K127" s="106"/>
      <c r="L127" s="139"/>
      <c r="O127" s="139"/>
      <c r="Q127" s="139"/>
    </row>
    <row r="128" spans="2:17">
      <c r="B128" s="139"/>
      <c r="D128" s="139"/>
      <c r="E128" s="139"/>
      <c r="G128" s="139"/>
      <c r="J128" s="139"/>
      <c r="K128" s="106"/>
      <c r="L128" s="139"/>
      <c r="O128" s="139"/>
      <c r="Q128" s="139"/>
    </row>
    <row r="129" spans="2:17">
      <c r="B129" s="139"/>
      <c r="D129" s="139"/>
      <c r="E129" s="139"/>
      <c r="G129" s="139"/>
      <c r="J129" s="139"/>
      <c r="K129" s="106"/>
      <c r="L129" s="139"/>
      <c r="O129" s="139"/>
      <c r="Q129" s="139"/>
    </row>
    <row r="130" spans="2:17">
      <c r="B130" s="139"/>
      <c r="D130" s="139"/>
      <c r="E130" s="139"/>
      <c r="G130" s="139"/>
      <c r="J130" s="139"/>
      <c r="K130" s="106"/>
      <c r="L130" s="139"/>
      <c r="O130" s="139"/>
      <c r="Q130" s="139"/>
    </row>
    <row r="131" spans="2:17">
      <c r="B131" s="139"/>
      <c r="D131" s="139"/>
      <c r="E131" s="139"/>
      <c r="G131" s="139"/>
      <c r="J131" s="139"/>
      <c r="K131" s="106"/>
      <c r="L131" s="139"/>
      <c r="O131" s="139"/>
      <c r="Q131" s="139"/>
    </row>
    <row r="132" spans="2:17">
      <c r="B132" s="139"/>
      <c r="D132" s="139"/>
      <c r="E132" s="139"/>
      <c r="G132" s="139"/>
      <c r="J132" s="139"/>
      <c r="K132" s="106"/>
      <c r="L132" s="139"/>
      <c r="O132" s="139"/>
      <c r="Q132" s="139"/>
    </row>
    <row r="133" spans="2:17">
      <c r="B133" s="139"/>
      <c r="D133" s="139"/>
      <c r="E133" s="139"/>
      <c r="G133" s="139"/>
      <c r="J133" s="139"/>
      <c r="K133" s="106"/>
      <c r="L133" s="139"/>
      <c r="O133" s="139"/>
      <c r="Q133" s="139"/>
    </row>
    <row r="134" spans="2:17">
      <c r="B134" s="139"/>
      <c r="D134" s="139"/>
      <c r="E134" s="139"/>
      <c r="G134" s="139"/>
      <c r="J134" s="139"/>
      <c r="K134" s="106"/>
      <c r="L134" s="139"/>
      <c r="O134" s="139"/>
      <c r="Q134" s="139"/>
    </row>
    <row r="135" spans="2:17">
      <c r="B135" s="139"/>
      <c r="D135" s="139"/>
      <c r="E135" s="139"/>
      <c r="G135" s="139"/>
      <c r="J135" s="139"/>
      <c r="K135" s="106"/>
      <c r="L135" s="139"/>
      <c r="O135" s="139"/>
      <c r="Q135" s="139"/>
    </row>
    <row r="136" spans="2:17">
      <c r="B136" s="139"/>
      <c r="D136" s="139"/>
      <c r="E136" s="139"/>
      <c r="G136" s="139"/>
      <c r="J136" s="139"/>
      <c r="K136" s="106"/>
      <c r="L136" s="139"/>
      <c r="O136" s="139"/>
      <c r="Q136" s="139"/>
    </row>
    <row r="137" spans="2:17">
      <c r="B137" s="139"/>
      <c r="D137" s="139"/>
      <c r="E137" s="139"/>
      <c r="G137" s="139"/>
      <c r="J137" s="139"/>
      <c r="K137" s="106"/>
      <c r="L137" s="139"/>
      <c r="O137" s="139"/>
      <c r="Q137" s="139"/>
    </row>
    <row r="138" spans="2:17">
      <c r="B138" s="139"/>
      <c r="D138" s="139"/>
      <c r="E138" s="139"/>
      <c r="G138" s="139"/>
      <c r="J138" s="139"/>
      <c r="K138" s="106"/>
      <c r="L138" s="139"/>
      <c r="O138" s="139"/>
      <c r="Q138" s="139"/>
    </row>
    <row r="139" spans="2:17">
      <c r="B139" s="139"/>
      <c r="D139" s="139"/>
      <c r="E139" s="139"/>
      <c r="G139" s="139"/>
      <c r="J139" s="139"/>
      <c r="K139" s="106"/>
      <c r="L139" s="139"/>
      <c r="O139" s="139"/>
      <c r="Q139" s="139"/>
    </row>
    <row r="140" spans="2:17">
      <c r="B140" s="139"/>
      <c r="D140" s="139"/>
      <c r="E140" s="139"/>
      <c r="G140" s="139"/>
      <c r="J140" s="139"/>
      <c r="K140" s="106"/>
      <c r="L140" s="139"/>
      <c r="O140" s="139"/>
      <c r="Q140" s="139"/>
    </row>
    <row r="141" spans="2:17">
      <c r="B141" s="139"/>
      <c r="D141" s="139"/>
      <c r="E141" s="139"/>
      <c r="G141" s="139"/>
      <c r="J141" s="139"/>
      <c r="K141" s="106"/>
      <c r="L141" s="139"/>
      <c r="O141" s="139"/>
      <c r="Q141" s="139"/>
    </row>
    <row r="142" spans="2:17">
      <c r="B142" s="139"/>
      <c r="D142" s="139"/>
      <c r="E142" s="139"/>
      <c r="G142" s="139"/>
      <c r="J142" s="139"/>
      <c r="K142" s="106"/>
      <c r="L142" s="139"/>
      <c r="O142" s="139"/>
      <c r="Q142" s="139"/>
    </row>
    <row r="143" spans="2:17">
      <c r="B143" s="139"/>
      <c r="D143" s="139"/>
      <c r="E143" s="139"/>
      <c r="G143" s="139"/>
      <c r="J143" s="139"/>
      <c r="K143" s="106"/>
      <c r="L143" s="139"/>
      <c r="O143" s="139"/>
      <c r="Q143" s="139"/>
    </row>
    <row r="144" spans="2:17">
      <c r="B144" s="139"/>
      <c r="D144" s="139"/>
      <c r="E144" s="139"/>
      <c r="G144" s="139"/>
      <c r="J144" s="139"/>
      <c r="K144" s="106"/>
      <c r="L144" s="139"/>
      <c r="O144" s="139"/>
      <c r="Q144" s="139"/>
    </row>
    <row r="145" spans="2:17">
      <c r="B145" s="139"/>
      <c r="D145" s="139"/>
      <c r="E145" s="139"/>
      <c r="G145" s="139"/>
      <c r="J145" s="139"/>
      <c r="K145" s="106"/>
      <c r="L145" s="139"/>
      <c r="O145" s="139"/>
      <c r="Q145" s="139"/>
    </row>
    <row r="146" spans="2:17">
      <c r="B146" s="139"/>
      <c r="D146" s="139"/>
      <c r="E146" s="139"/>
      <c r="G146" s="139"/>
      <c r="J146" s="139"/>
      <c r="K146" s="106"/>
      <c r="L146" s="139"/>
      <c r="O146" s="139"/>
      <c r="Q146" s="139"/>
    </row>
    <row r="147" spans="2:17">
      <c r="B147" s="139"/>
      <c r="D147" s="139"/>
      <c r="E147" s="139"/>
      <c r="G147" s="139"/>
      <c r="J147" s="139"/>
      <c r="K147" s="106"/>
      <c r="L147" s="139"/>
      <c r="O147" s="139"/>
      <c r="Q147" s="139"/>
    </row>
    <row r="148" spans="2:17">
      <c r="B148" s="139"/>
      <c r="D148" s="139"/>
      <c r="E148" s="139"/>
      <c r="G148" s="139"/>
      <c r="J148" s="139"/>
      <c r="K148" s="106"/>
      <c r="L148" s="139"/>
      <c r="O148" s="139"/>
      <c r="Q148" s="139"/>
    </row>
    <row r="149" spans="2:17">
      <c r="B149" s="139"/>
      <c r="D149" s="139"/>
      <c r="E149" s="139"/>
      <c r="G149" s="139"/>
      <c r="J149" s="139"/>
      <c r="K149" s="106"/>
      <c r="L149" s="139"/>
      <c r="O149" s="139"/>
      <c r="Q149" s="139"/>
    </row>
    <row r="150" spans="2:17">
      <c r="B150" s="139"/>
      <c r="D150" s="139"/>
      <c r="E150" s="139"/>
      <c r="G150" s="139"/>
      <c r="J150" s="139"/>
      <c r="K150" s="106"/>
      <c r="L150" s="139"/>
      <c r="O150" s="139"/>
      <c r="Q150" s="139"/>
    </row>
    <row r="151" spans="2:17">
      <c r="B151" s="139"/>
      <c r="D151" s="139"/>
      <c r="E151" s="139"/>
      <c r="G151" s="139"/>
      <c r="J151" s="139"/>
      <c r="K151" s="106"/>
      <c r="L151" s="139"/>
      <c r="O151" s="139"/>
      <c r="Q151" s="139"/>
    </row>
    <row r="152" spans="2:17">
      <c r="B152" s="139"/>
      <c r="D152" s="139"/>
      <c r="E152" s="139"/>
      <c r="G152" s="139"/>
      <c r="J152" s="139"/>
      <c r="K152" s="106"/>
      <c r="L152" s="139"/>
      <c r="O152" s="139"/>
      <c r="Q152" s="139"/>
    </row>
    <row r="153" spans="2:17">
      <c r="B153" s="139"/>
      <c r="D153" s="139"/>
      <c r="E153" s="139"/>
      <c r="G153" s="139"/>
      <c r="J153" s="139"/>
      <c r="K153" s="106"/>
      <c r="L153" s="139"/>
      <c r="O153" s="139"/>
      <c r="Q153" s="139"/>
    </row>
    <row r="154" spans="2:17">
      <c r="B154" s="139"/>
      <c r="D154" s="139"/>
      <c r="E154" s="139"/>
      <c r="G154" s="139"/>
      <c r="J154" s="139"/>
      <c r="K154" s="106"/>
      <c r="L154" s="139"/>
      <c r="O154" s="139"/>
      <c r="Q154" s="139"/>
    </row>
    <row r="155" spans="2:17">
      <c r="B155" s="139"/>
      <c r="D155" s="139"/>
      <c r="E155" s="139"/>
      <c r="G155" s="139"/>
      <c r="J155" s="139"/>
      <c r="K155" s="106"/>
      <c r="L155" s="139"/>
      <c r="O155" s="139"/>
      <c r="Q155" s="139"/>
    </row>
    <row r="156" spans="2:17">
      <c r="B156" s="139"/>
      <c r="D156" s="139"/>
      <c r="E156" s="139"/>
      <c r="G156" s="139"/>
      <c r="J156" s="139"/>
      <c r="K156" s="106"/>
      <c r="L156" s="139"/>
      <c r="O156" s="139"/>
      <c r="Q156" s="139"/>
    </row>
    <row r="157" spans="2:17">
      <c r="B157" s="139"/>
      <c r="D157" s="139"/>
      <c r="E157" s="139"/>
      <c r="G157" s="139"/>
      <c r="J157" s="139"/>
      <c r="K157" s="106"/>
      <c r="L157" s="139"/>
      <c r="O157" s="139"/>
      <c r="Q157" s="139"/>
    </row>
    <row r="158" spans="2:17">
      <c r="B158" s="139"/>
      <c r="D158" s="139"/>
      <c r="E158" s="139"/>
      <c r="G158" s="139"/>
      <c r="J158" s="139"/>
      <c r="K158" s="106"/>
      <c r="L158" s="139"/>
      <c r="O158" s="139"/>
      <c r="Q158" s="139"/>
    </row>
    <row r="159" spans="2:17">
      <c r="B159" s="139"/>
      <c r="D159" s="139"/>
      <c r="E159" s="139"/>
      <c r="G159" s="139"/>
      <c r="J159" s="139"/>
      <c r="K159" s="106"/>
      <c r="L159" s="139"/>
      <c r="O159" s="139"/>
      <c r="Q159" s="139"/>
    </row>
    <row r="160" spans="2:17">
      <c r="B160" s="139"/>
      <c r="D160" s="139"/>
      <c r="E160" s="139"/>
      <c r="G160" s="139"/>
      <c r="J160" s="139"/>
      <c r="K160" s="106"/>
      <c r="L160" s="139"/>
      <c r="O160" s="139"/>
      <c r="Q160" s="139"/>
    </row>
    <row r="161" spans="2:17">
      <c r="B161" s="139"/>
      <c r="D161" s="139"/>
      <c r="E161" s="139"/>
      <c r="G161" s="139"/>
      <c r="J161" s="139"/>
      <c r="K161" s="106"/>
      <c r="L161" s="139"/>
      <c r="O161" s="139"/>
      <c r="Q161" s="139"/>
    </row>
    <row r="162" spans="2:17">
      <c r="B162" s="139"/>
      <c r="D162" s="139"/>
      <c r="E162" s="139"/>
      <c r="G162" s="139"/>
      <c r="J162" s="139"/>
      <c r="K162" s="106"/>
      <c r="L162" s="139"/>
      <c r="O162" s="139"/>
      <c r="Q162" s="139"/>
    </row>
    <row r="163" spans="2:17">
      <c r="B163" s="139"/>
      <c r="D163" s="139"/>
      <c r="E163" s="139"/>
      <c r="G163" s="139"/>
      <c r="J163" s="139"/>
      <c r="K163" s="106"/>
      <c r="L163" s="139"/>
      <c r="O163" s="139"/>
      <c r="Q163" s="139"/>
    </row>
    <row r="164" spans="2:17">
      <c r="B164" s="139"/>
      <c r="D164" s="139"/>
      <c r="E164" s="139"/>
      <c r="G164" s="139"/>
      <c r="J164" s="139"/>
      <c r="K164" s="106"/>
      <c r="L164" s="139"/>
      <c r="O164" s="139"/>
      <c r="Q164" s="139"/>
    </row>
    <row r="165" spans="2:17">
      <c r="B165" s="139"/>
      <c r="D165" s="139"/>
      <c r="E165" s="139"/>
      <c r="G165" s="139"/>
      <c r="J165" s="139"/>
      <c r="K165" s="106"/>
      <c r="L165" s="139"/>
      <c r="O165" s="139"/>
      <c r="Q165" s="139"/>
    </row>
    <row r="166" spans="2:17">
      <c r="B166" s="139"/>
      <c r="D166" s="139"/>
      <c r="E166" s="139"/>
      <c r="G166" s="139"/>
      <c r="J166" s="139"/>
      <c r="K166" s="106"/>
      <c r="L166" s="139"/>
      <c r="O166" s="139"/>
      <c r="Q166" s="139"/>
    </row>
    <row r="167" spans="2:17">
      <c r="B167" s="139"/>
      <c r="D167" s="139"/>
      <c r="E167" s="139"/>
      <c r="G167" s="139"/>
      <c r="J167" s="139"/>
      <c r="K167" s="106"/>
      <c r="L167" s="139"/>
      <c r="O167" s="139"/>
      <c r="Q167" s="139"/>
    </row>
    <row r="168" spans="2:17">
      <c r="B168" s="139"/>
      <c r="D168" s="139"/>
      <c r="E168" s="139"/>
      <c r="G168" s="139"/>
      <c r="J168" s="139"/>
      <c r="K168" s="106"/>
      <c r="L168" s="139"/>
      <c r="O168" s="139"/>
      <c r="Q168" s="139"/>
    </row>
    <row r="169" spans="2:17">
      <c r="B169" s="139"/>
      <c r="D169" s="139"/>
      <c r="E169" s="139"/>
      <c r="G169" s="139"/>
      <c r="J169" s="139"/>
      <c r="K169" s="106"/>
      <c r="L169" s="139"/>
      <c r="O169" s="139"/>
      <c r="Q169" s="139"/>
    </row>
    <row r="170" spans="2:17">
      <c r="B170" s="139"/>
      <c r="D170" s="139"/>
      <c r="E170" s="139"/>
      <c r="G170" s="139"/>
      <c r="J170" s="139"/>
      <c r="K170" s="106"/>
      <c r="L170" s="139"/>
      <c r="O170" s="139"/>
      <c r="Q170" s="139"/>
    </row>
    <row r="171" spans="2:17">
      <c r="B171" s="139"/>
      <c r="D171" s="139"/>
      <c r="E171" s="139"/>
      <c r="G171" s="139"/>
      <c r="J171" s="139"/>
      <c r="K171" s="106"/>
      <c r="L171" s="139"/>
      <c r="O171" s="139"/>
      <c r="Q171" s="139"/>
    </row>
    <row r="172" spans="2:17">
      <c r="B172" s="139"/>
      <c r="D172" s="139"/>
      <c r="E172" s="139"/>
      <c r="G172" s="139"/>
      <c r="J172" s="139"/>
      <c r="K172" s="106"/>
      <c r="L172" s="139"/>
      <c r="O172" s="139"/>
      <c r="Q172" s="139"/>
    </row>
    <row r="173" spans="2:17">
      <c r="B173" s="139"/>
      <c r="D173" s="139"/>
      <c r="E173" s="139"/>
      <c r="G173" s="139"/>
      <c r="J173" s="139"/>
      <c r="K173" s="106"/>
      <c r="L173" s="139"/>
      <c r="O173" s="139"/>
      <c r="Q173" s="139"/>
    </row>
    <row r="174" spans="2:17">
      <c r="B174" s="139"/>
      <c r="D174" s="139"/>
      <c r="E174" s="139"/>
      <c r="G174" s="139"/>
      <c r="J174" s="139"/>
      <c r="K174" s="106"/>
      <c r="L174" s="139"/>
      <c r="O174" s="139"/>
      <c r="Q174" s="139"/>
    </row>
    <row r="175" spans="2:17">
      <c r="B175" s="139"/>
      <c r="D175" s="139"/>
      <c r="E175" s="139"/>
      <c r="G175" s="139"/>
      <c r="J175" s="139"/>
      <c r="K175" s="106"/>
      <c r="L175" s="139"/>
      <c r="O175" s="139"/>
      <c r="Q175" s="139"/>
    </row>
    <row r="176" spans="2:17">
      <c r="B176" s="139"/>
      <c r="D176" s="139"/>
      <c r="E176" s="139"/>
      <c r="G176" s="139"/>
      <c r="J176" s="139"/>
      <c r="K176" s="106"/>
      <c r="L176" s="139"/>
      <c r="O176" s="139"/>
      <c r="Q176" s="139"/>
    </row>
    <row r="177" spans="2:17">
      <c r="B177" s="139"/>
      <c r="D177" s="139"/>
      <c r="E177" s="139"/>
      <c r="G177" s="139"/>
      <c r="J177" s="139"/>
      <c r="K177" s="106"/>
      <c r="L177" s="139"/>
      <c r="O177" s="139"/>
      <c r="Q177" s="139"/>
    </row>
    <row r="178" spans="2:17">
      <c r="B178" s="139"/>
      <c r="D178" s="139"/>
      <c r="E178" s="139"/>
      <c r="G178" s="139"/>
      <c r="J178" s="139"/>
      <c r="K178" s="106"/>
      <c r="L178" s="139"/>
      <c r="O178" s="139"/>
      <c r="Q178" s="139"/>
    </row>
    <row r="179" spans="2:17">
      <c r="B179" s="139"/>
      <c r="D179" s="139"/>
      <c r="E179" s="139"/>
      <c r="G179" s="139"/>
      <c r="J179" s="139"/>
      <c r="K179" s="106"/>
      <c r="L179" s="139"/>
      <c r="O179" s="139"/>
      <c r="Q179" s="139"/>
    </row>
    <row r="180" spans="2:17">
      <c r="B180" s="139"/>
      <c r="D180" s="139"/>
      <c r="E180" s="139"/>
      <c r="G180" s="139"/>
      <c r="J180" s="139"/>
      <c r="K180" s="106"/>
      <c r="L180" s="139"/>
      <c r="O180" s="139"/>
      <c r="Q180" s="139"/>
    </row>
    <row r="181" spans="2:17">
      <c r="B181" s="139"/>
      <c r="D181" s="139"/>
      <c r="E181" s="139"/>
      <c r="G181" s="139"/>
      <c r="J181" s="139"/>
      <c r="K181" s="106"/>
      <c r="L181" s="139"/>
      <c r="O181" s="139"/>
      <c r="Q181" s="139"/>
    </row>
    <row r="182" spans="2:17">
      <c r="B182" s="139"/>
      <c r="D182" s="139"/>
      <c r="E182" s="139"/>
      <c r="G182" s="139"/>
      <c r="J182" s="139"/>
      <c r="K182" s="106"/>
      <c r="L182" s="139"/>
      <c r="O182" s="139"/>
      <c r="Q182" s="139"/>
    </row>
    <row r="183" spans="2:17">
      <c r="B183" s="139"/>
      <c r="D183" s="139"/>
      <c r="E183" s="139"/>
      <c r="G183" s="139"/>
      <c r="J183" s="139"/>
      <c r="K183" s="106"/>
      <c r="L183" s="139"/>
      <c r="O183" s="139"/>
      <c r="Q183" s="139"/>
    </row>
    <row r="184" spans="2:17">
      <c r="B184" s="139"/>
      <c r="D184" s="139"/>
      <c r="E184" s="139"/>
      <c r="G184" s="139"/>
      <c r="J184" s="139"/>
      <c r="K184" s="106"/>
      <c r="L184" s="139"/>
      <c r="O184" s="139"/>
      <c r="Q184" s="139"/>
    </row>
    <row r="185" spans="2:17">
      <c r="B185" s="139"/>
      <c r="D185" s="139"/>
      <c r="E185" s="139"/>
      <c r="G185" s="139"/>
      <c r="J185" s="139"/>
      <c r="K185" s="106"/>
      <c r="L185" s="139"/>
      <c r="O185" s="139"/>
      <c r="Q185" s="139"/>
    </row>
    <row r="186" spans="2:17">
      <c r="B186" s="139"/>
      <c r="D186" s="139"/>
      <c r="E186" s="139"/>
      <c r="G186" s="139"/>
      <c r="J186" s="139"/>
      <c r="K186" s="106"/>
      <c r="L186" s="139"/>
      <c r="O186" s="139"/>
      <c r="Q186" s="139"/>
    </row>
    <row r="187" spans="2:17">
      <c r="B187" s="139"/>
      <c r="D187" s="139"/>
      <c r="E187" s="139"/>
      <c r="G187" s="139"/>
      <c r="J187" s="139"/>
      <c r="K187" s="106"/>
      <c r="L187" s="139"/>
      <c r="O187" s="139"/>
      <c r="Q187" s="139"/>
    </row>
    <row r="188" spans="2:17">
      <c r="B188" s="139"/>
      <c r="D188" s="139"/>
      <c r="E188" s="139"/>
      <c r="G188" s="139"/>
      <c r="J188" s="139"/>
      <c r="K188" s="106"/>
      <c r="L188" s="139"/>
      <c r="O188" s="139"/>
      <c r="Q188" s="139"/>
    </row>
    <row r="189" spans="2:17">
      <c r="B189" s="139"/>
      <c r="D189" s="139"/>
      <c r="E189" s="139"/>
      <c r="G189" s="139"/>
      <c r="J189" s="139"/>
      <c r="K189" s="106"/>
      <c r="L189" s="139"/>
      <c r="O189" s="139"/>
      <c r="Q189" s="139"/>
    </row>
    <row r="190" spans="2:17">
      <c r="B190" s="139"/>
      <c r="D190" s="139"/>
      <c r="E190" s="139"/>
      <c r="G190" s="139"/>
      <c r="J190" s="139"/>
      <c r="K190" s="106"/>
      <c r="L190" s="139"/>
      <c r="O190" s="139"/>
      <c r="Q190" s="139"/>
    </row>
    <row r="191" spans="2:17">
      <c r="B191" s="139"/>
      <c r="D191" s="139"/>
      <c r="E191" s="139"/>
      <c r="G191" s="139"/>
      <c r="J191" s="139"/>
      <c r="K191" s="106"/>
      <c r="L191" s="139"/>
      <c r="O191" s="139"/>
      <c r="Q191" s="139"/>
    </row>
    <row r="192" spans="2:17">
      <c r="B192" s="139"/>
      <c r="D192" s="139"/>
      <c r="E192" s="139"/>
      <c r="G192" s="139"/>
      <c r="J192" s="139"/>
      <c r="K192" s="106"/>
      <c r="L192" s="139"/>
      <c r="O192" s="139"/>
      <c r="Q192" s="139"/>
    </row>
    <row r="193" spans="2:17">
      <c r="B193" s="139"/>
      <c r="D193" s="139"/>
      <c r="E193" s="139"/>
      <c r="G193" s="139"/>
      <c r="J193" s="139"/>
      <c r="K193" s="106"/>
      <c r="L193" s="139"/>
      <c r="O193" s="139"/>
      <c r="Q193" s="139"/>
    </row>
    <row r="194" spans="2:17">
      <c r="B194" s="139"/>
      <c r="D194" s="139"/>
      <c r="E194" s="139"/>
      <c r="G194" s="139"/>
      <c r="J194" s="139"/>
      <c r="K194" s="106"/>
      <c r="L194" s="139"/>
      <c r="O194" s="139"/>
      <c r="Q194" s="139"/>
    </row>
    <row r="195" spans="2:17">
      <c r="B195" s="139"/>
      <c r="D195" s="139"/>
      <c r="E195" s="139"/>
      <c r="G195" s="139"/>
      <c r="J195" s="139"/>
      <c r="K195" s="106"/>
      <c r="L195" s="139"/>
      <c r="O195" s="139"/>
      <c r="Q195" s="139"/>
    </row>
    <row r="196" spans="2:17">
      <c r="B196" s="139"/>
      <c r="D196" s="139"/>
      <c r="E196" s="139"/>
      <c r="G196" s="139"/>
      <c r="J196" s="139"/>
      <c r="K196" s="106"/>
      <c r="L196" s="139"/>
      <c r="O196" s="139"/>
      <c r="Q196" s="139"/>
    </row>
    <row r="197" spans="2:17">
      <c r="B197" s="139"/>
      <c r="D197" s="139"/>
      <c r="E197" s="139"/>
      <c r="G197" s="139"/>
      <c r="J197" s="139"/>
      <c r="K197" s="106"/>
      <c r="L197" s="139"/>
      <c r="O197" s="139"/>
      <c r="Q197" s="139"/>
    </row>
    <row r="198" spans="2:17">
      <c r="B198" s="139"/>
      <c r="D198" s="139"/>
      <c r="E198" s="139"/>
      <c r="G198" s="139"/>
      <c r="J198" s="139"/>
      <c r="K198" s="106"/>
      <c r="L198" s="139"/>
      <c r="O198" s="139"/>
      <c r="Q198" s="139"/>
    </row>
    <row r="199" spans="2:17">
      <c r="B199" s="139"/>
      <c r="D199" s="139"/>
      <c r="E199" s="139"/>
      <c r="G199" s="139"/>
      <c r="J199" s="139"/>
      <c r="K199" s="106"/>
      <c r="L199" s="139"/>
      <c r="O199" s="139"/>
      <c r="Q199" s="139"/>
    </row>
    <row r="200" spans="2:17">
      <c r="B200" s="139"/>
      <c r="D200" s="139"/>
      <c r="E200" s="139"/>
      <c r="G200" s="139"/>
      <c r="J200" s="139"/>
      <c r="K200" s="106"/>
      <c r="L200" s="139"/>
      <c r="O200" s="139"/>
      <c r="Q200" s="139"/>
    </row>
    <row r="201" spans="2:17">
      <c r="B201" s="139"/>
      <c r="D201" s="139"/>
      <c r="E201" s="139"/>
      <c r="G201" s="139"/>
      <c r="J201" s="139"/>
      <c r="K201" s="106"/>
      <c r="L201" s="139"/>
      <c r="O201" s="139"/>
      <c r="Q201" s="139"/>
    </row>
    <row r="202" spans="2:17">
      <c r="B202" s="139"/>
      <c r="D202" s="139"/>
      <c r="E202" s="139"/>
      <c r="G202" s="139"/>
      <c r="J202" s="139"/>
      <c r="K202" s="106"/>
      <c r="L202" s="139"/>
      <c r="O202" s="139"/>
      <c r="Q202" s="139"/>
    </row>
    <row r="203" spans="2:17">
      <c r="B203" s="139"/>
      <c r="D203" s="139"/>
      <c r="E203" s="139"/>
      <c r="G203" s="139"/>
      <c r="J203" s="139"/>
      <c r="K203" s="106"/>
      <c r="L203" s="139"/>
      <c r="O203" s="139"/>
      <c r="Q203" s="139"/>
    </row>
    <row r="204" spans="2:17">
      <c r="B204" s="139"/>
      <c r="D204" s="139"/>
      <c r="E204" s="139"/>
      <c r="G204" s="139"/>
      <c r="J204" s="139"/>
      <c r="K204" s="106"/>
      <c r="L204" s="139"/>
      <c r="O204" s="139"/>
      <c r="Q204" s="139"/>
    </row>
    <row r="205" spans="2:17">
      <c r="B205" s="139"/>
      <c r="D205" s="139"/>
      <c r="E205" s="139"/>
      <c r="G205" s="139"/>
      <c r="J205" s="139"/>
      <c r="K205" s="106"/>
      <c r="L205" s="139"/>
      <c r="O205" s="139"/>
      <c r="Q205" s="139"/>
    </row>
    <row r="206" spans="2:17">
      <c r="B206" s="139"/>
      <c r="D206" s="139"/>
      <c r="E206" s="139"/>
      <c r="G206" s="139"/>
      <c r="J206" s="139"/>
      <c r="K206" s="106"/>
      <c r="L206" s="139"/>
      <c r="O206" s="139"/>
      <c r="Q206" s="139"/>
    </row>
    <row r="207" spans="2:17">
      <c r="B207" s="139"/>
      <c r="D207" s="139"/>
      <c r="E207" s="139"/>
      <c r="G207" s="139"/>
      <c r="J207" s="139"/>
      <c r="K207" s="106"/>
      <c r="L207" s="139"/>
      <c r="O207" s="139"/>
      <c r="Q207" s="139"/>
    </row>
    <row r="208" spans="2:17">
      <c r="B208" s="139"/>
      <c r="D208" s="139"/>
      <c r="E208" s="139"/>
      <c r="G208" s="139"/>
      <c r="J208" s="139"/>
      <c r="K208" s="106"/>
      <c r="L208" s="139"/>
      <c r="O208" s="139"/>
      <c r="Q208" s="139"/>
    </row>
    <row r="209" spans="2:17">
      <c r="B209" s="139"/>
      <c r="D209" s="139"/>
      <c r="E209" s="139"/>
      <c r="G209" s="139"/>
      <c r="J209" s="139"/>
      <c r="K209" s="106"/>
      <c r="L209" s="139"/>
      <c r="O209" s="139"/>
      <c r="Q209" s="139"/>
    </row>
    <row r="210" spans="2:17">
      <c r="B210" s="139"/>
      <c r="D210" s="139"/>
      <c r="E210" s="139"/>
      <c r="G210" s="139"/>
      <c r="J210" s="139"/>
      <c r="K210" s="106"/>
      <c r="L210" s="139"/>
      <c r="O210" s="139"/>
      <c r="Q210" s="139"/>
    </row>
    <row r="211" spans="2:17">
      <c r="B211" s="139"/>
      <c r="D211" s="139"/>
      <c r="E211" s="139"/>
      <c r="G211" s="139"/>
      <c r="J211" s="139"/>
      <c r="K211" s="106"/>
      <c r="L211" s="139"/>
      <c r="O211" s="139"/>
      <c r="Q211" s="139"/>
    </row>
    <row r="212" spans="2:17">
      <c r="B212" s="139"/>
      <c r="D212" s="139"/>
      <c r="E212" s="139"/>
      <c r="G212" s="139"/>
      <c r="J212" s="139"/>
      <c r="K212" s="106"/>
      <c r="L212" s="139"/>
      <c r="O212" s="139"/>
      <c r="Q212" s="139"/>
    </row>
    <row r="213" spans="2:17">
      <c r="B213" s="139"/>
      <c r="D213" s="139"/>
      <c r="E213" s="139"/>
      <c r="G213" s="139"/>
      <c r="J213" s="139"/>
      <c r="K213" s="106"/>
      <c r="L213" s="139"/>
      <c r="O213" s="139"/>
      <c r="Q213" s="139"/>
    </row>
    <row r="214" spans="2:17">
      <c r="B214" s="139"/>
      <c r="D214" s="139"/>
      <c r="E214" s="139"/>
      <c r="G214" s="139"/>
      <c r="J214" s="139"/>
      <c r="K214" s="106"/>
      <c r="L214" s="139"/>
      <c r="O214" s="139"/>
      <c r="Q214" s="139"/>
    </row>
    <row r="215" spans="2:17">
      <c r="B215" s="139"/>
      <c r="D215" s="139"/>
      <c r="E215" s="139"/>
      <c r="G215" s="139"/>
      <c r="J215" s="139"/>
      <c r="K215" s="106"/>
      <c r="L215" s="139"/>
      <c r="O215" s="139"/>
      <c r="Q215" s="139"/>
    </row>
    <row r="216" spans="2:17">
      <c r="B216" s="139"/>
      <c r="D216" s="139"/>
      <c r="E216" s="139"/>
      <c r="G216" s="139"/>
      <c r="J216" s="139"/>
      <c r="K216" s="106"/>
      <c r="L216" s="139"/>
      <c r="O216" s="139"/>
      <c r="Q216" s="139"/>
    </row>
    <row r="217" spans="2:17">
      <c r="B217" s="139"/>
      <c r="D217" s="139"/>
      <c r="E217" s="139"/>
      <c r="G217" s="139"/>
      <c r="J217" s="139"/>
      <c r="K217" s="106"/>
      <c r="L217" s="139"/>
      <c r="O217" s="139"/>
      <c r="Q217" s="139"/>
    </row>
    <row r="218" spans="2:17">
      <c r="B218" s="139"/>
      <c r="D218" s="139"/>
      <c r="E218" s="139"/>
      <c r="G218" s="139"/>
      <c r="J218" s="139"/>
      <c r="K218" s="106"/>
      <c r="L218" s="139"/>
      <c r="O218" s="139"/>
      <c r="Q218" s="139"/>
    </row>
    <row r="219" spans="2:17">
      <c r="B219" s="139"/>
      <c r="D219" s="139"/>
      <c r="E219" s="139"/>
      <c r="G219" s="139"/>
      <c r="J219" s="139"/>
      <c r="K219" s="106"/>
      <c r="L219" s="139"/>
      <c r="O219" s="139"/>
      <c r="Q219" s="139"/>
    </row>
    <row r="220" spans="2:17">
      <c r="B220" s="139"/>
      <c r="D220" s="139"/>
      <c r="E220" s="139"/>
      <c r="G220" s="139"/>
      <c r="J220" s="139"/>
      <c r="K220" s="106"/>
      <c r="L220" s="139"/>
      <c r="O220" s="139"/>
      <c r="Q220" s="139"/>
    </row>
    <row r="221" spans="2:17">
      <c r="B221" s="139"/>
      <c r="D221" s="139"/>
      <c r="E221" s="139"/>
      <c r="G221" s="139"/>
      <c r="J221" s="139"/>
      <c r="K221" s="106"/>
      <c r="L221" s="139"/>
      <c r="O221" s="139"/>
      <c r="Q221" s="139"/>
    </row>
    <row r="222" spans="2:17">
      <c r="B222" s="139"/>
      <c r="D222" s="139"/>
      <c r="E222" s="139"/>
      <c r="G222" s="139"/>
      <c r="J222" s="139"/>
      <c r="K222" s="106"/>
      <c r="L222" s="139"/>
      <c r="O222" s="139"/>
      <c r="Q222" s="139"/>
    </row>
    <row r="223" spans="2:17">
      <c r="B223" s="139"/>
      <c r="D223" s="139"/>
      <c r="E223" s="139"/>
      <c r="G223" s="139"/>
      <c r="J223" s="139"/>
      <c r="K223" s="106"/>
      <c r="L223" s="139"/>
      <c r="O223" s="139"/>
      <c r="Q223" s="139"/>
    </row>
    <row r="224" spans="2:17">
      <c r="B224" s="139"/>
      <c r="D224" s="139"/>
      <c r="E224" s="139"/>
      <c r="G224" s="139"/>
      <c r="J224" s="139"/>
      <c r="K224" s="106"/>
      <c r="L224" s="139"/>
      <c r="O224" s="139"/>
      <c r="Q224" s="139"/>
    </row>
    <row r="225" spans="2:17">
      <c r="B225" s="139"/>
      <c r="D225" s="139"/>
      <c r="E225" s="139"/>
      <c r="G225" s="139"/>
      <c r="J225" s="139"/>
      <c r="K225" s="106"/>
      <c r="L225" s="139"/>
      <c r="O225" s="139"/>
      <c r="Q225" s="139"/>
    </row>
    <row r="226" spans="2:17">
      <c r="B226" s="139"/>
      <c r="D226" s="139"/>
      <c r="E226" s="139"/>
      <c r="G226" s="139"/>
      <c r="J226" s="139"/>
      <c r="K226" s="106"/>
      <c r="L226" s="139"/>
      <c r="O226" s="139"/>
      <c r="Q226" s="139"/>
    </row>
    <row r="227" spans="2:17">
      <c r="B227" s="139"/>
      <c r="D227" s="139"/>
      <c r="E227" s="139"/>
      <c r="G227" s="139"/>
      <c r="J227" s="139"/>
      <c r="K227" s="106"/>
      <c r="L227" s="139"/>
      <c r="O227" s="139"/>
      <c r="Q227" s="139"/>
    </row>
    <row r="228" spans="2:17">
      <c r="B228" s="139"/>
      <c r="D228" s="139"/>
      <c r="E228" s="139"/>
      <c r="G228" s="139"/>
      <c r="J228" s="139"/>
      <c r="K228" s="106"/>
      <c r="L228" s="139"/>
      <c r="O228" s="139"/>
      <c r="Q228" s="139"/>
    </row>
    <row r="229" spans="2:17">
      <c r="B229" s="139"/>
      <c r="D229" s="139"/>
      <c r="E229" s="139"/>
      <c r="G229" s="139"/>
      <c r="J229" s="139"/>
      <c r="K229" s="106"/>
      <c r="L229" s="139"/>
      <c r="O229" s="139"/>
      <c r="Q229" s="139"/>
    </row>
    <row r="230" spans="2:17">
      <c r="B230" s="139"/>
      <c r="D230" s="139"/>
      <c r="E230" s="139"/>
      <c r="G230" s="139"/>
      <c r="J230" s="139"/>
      <c r="K230" s="106"/>
      <c r="L230" s="139"/>
      <c r="O230" s="139"/>
      <c r="Q230" s="139"/>
    </row>
    <row r="231" spans="2:17">
      <c r="B231" s="139"/>
      <c r="D231" s="139"/>
      <c r="E231" s="139"/>
      <c r="G231" s="139"/>
      <c r="J231" s="139"/>
      <c r="K231" s="106"/>
      <c r="L231" s="139"/>
      <c r="O231" s="139"/>
      <c r="Q231" s="139"/>
    </row>
    <row r="232" spans="2:17">
      <c r="B232" s="139"/>
      <c r="D232" s="139"/>
      <c r="E232" s="139"/>
      <c r="G232" s="139"/>
      <c r="J232" s="139"/>
      <c r="K232" s="106"/>
      <c r="L232" s="139"/>
      <c r="O232" s="139"/>
      <c r="Q232" s="139"/>
    </row>
    <row r="233" spans="2:17">
      <c r="B233" s="139"/>
      <c r="D233" s="139"/>
      <c r="E233" s="139"/>
      <c r="G233" s="139"/>
      <c r="J233" s="139"/>
      <c r="K233" s="106"/>
      <c r="L233" s="139"/>
      <c r="O233" s="139"/>
      <c r="Q233" s="139"/>
    </row>
    <row r="234" spans="2:17">
      <c r="B234" s="139"/>
      <c r="D234" s="139"/>
      <c r="E234" s="139"/>
      <c r="G234" s="139"/>
      <c r="J234" s="139"/>
      <c r="K234" s="106"/>
      <c r="L234" s="139"/>
      <c r="O234" s="139"/>
      <c r="Q234" s="139"/>
    </row>
    <row r="235" spans="2:17">
      <c r="B235" s="139"/>
      <c r="D235" s="139"/>
      <c r="E235" s="139"/>
      <c r="G235" s="139"/>
      <c r="J235" s="139"/>
      <c r="K235" s="106"/>
      <c r="L235" s="139"/>
      <c r="O235" s="139"/>
      <c r="Q235" s="139"/>
    </row>
    <row r="236" spans="2:17">
      <c r="B236" s="139"/>
      <c r="D236" s="139"/>
      <c r="E236" s="139"/>
      <c r="G236" s="139"/>
      <c r="J236" s="139"/>
      <c r="K236" s="106"/>
      <c r="L236" s="139"/>
      <c r="O236" s="139"/>
      <c r="Q236" s="139"/>
    </row>
    <row r="237" spans="2:17">
      <c r="B237" s="139"/>
      <c r="D237" s="139"/>
      <c r="E237" s="139"/>
      <c r="G237" s="139"/>
      <c r="J237" s="139"/>
      <c r="K237" s="106"/>
      <c r="L237" s="139"/>
      <c r="O237" s="139"/>
      <c r="Q237" s="139"/>
    </row>
    <row r="238" spans="2:17">
      <c r="B238" s="139"/>
      <c r="D238" s="139"/>
      <c r="E238" s="139"/>
      <c r="G238" s="139"/>
      <c r="J238" s="139"/>
      <c r="K238" s="106"/>
      <c r="L238" s="139"/>
      <c r="O238" s="139"/>
      <c r="Q238" s="139"/>
    </row>
    <row r="239" spans="2:17">
      <c r="B239" s="139"/>
      <c r="D239" s="139"/>
      <c r="E239" s="139"/>
      <c r="G239" s="139"/>
      <c r="J239" s="139"/>
      <c r="K239" s="106"/>
      <c r="L239" s="139"/>
      <c r="O239" s="139"/>
      <c r="Q239" s="139"/>
    </row>
    <row r="240" spans="2:17">
      <c r="B240" s="139"/>
      <c r="D240" s="139"/>
      <c r="E240" s="139"/>
      <c r="G240" s="139"/>
      <c r="J240" s="139"/>
      <c r="K240" s="106"/>
      <c r="L240" s="139"/>
      <c r="O240" s="139"/>
      <c r="Q240" s="139"/>
    </row>
    <row r="241" spans="2:17">
      <c r="B241" s="139"/>
      <c r="D241" s="139"/>
      <c r="E241" s="139"/>
      <c r="G241" s="139"/>
      <c r="J241" s="139"/>
      <c r="K241" s="106"/>
      <c r="L241" s="139"/>
      <c r="O241" s="139"/>
      <c r="Q241" s="139"/>
    </row>
    <row r="242" spans="2:17">
      <c r="B242" s="139"/>
      <c r="D242" s="139"/>
      <c r="E242" s="139"/>
      <c r="G242" s="139"/>
      <c r="J242" s="139"/>
      <c r="K242" s="106"/>
      <c r="L242" s="139"/>
      <c r="O242" s="139"/>
      <c r="Q242" s="139"/>
    </row>
    <row r="243" spans="2:17">
      <c r="B243" s="139"/>
      <c r="D243" s="139"/>
      <c r="E243" s="139"/>
      <c r="G243" s="139"/>
      <c r="J243" s="139"/>
      <c r="K243" s="106"/>
      <c r="L243" s="139"/>
      <c r="O243" s="139"/>
      <c r="Q243" s="139"/>
    </row>
    <row r="244" spans="2:17">
      <c r="B244" s="139"/>
      <c r="D244" s="139"/>
      <c r="E244" s="139"/>
      <c r="G244" s="139"/>
      <c r="J244" s="139"/>
      <c r="K244" s="106"/>
      <c r="L244" s="139"/>
      <c r="O244" s="139"/>
      <c r="Q244" s="139"/>
    </row>
    <row r="245" spans="2:17">
      <c r="B245" s="139"/>
      <c r="D245" s="139"/>
      <c r="E245" s="139"/>
      <c r="G245" s="139"/>
      <c r="J245" s="139"/>
      <c r="K245" s="106"/>
      <c r="L245" s="139"/>
      <c r="O245" s="139"/>
      <c r="Q245" s="139"/>
    </row>
    <row r="246" spans="2:17">
      <c r="B246" s="139"/>
      <c r="D246" s="139"/>
      <c r="E246" s="139"/>
      <c r="G246" s="139"/>
      <c r="J246" s="139"/>
      <c r="K246" s="106"/>
      <c r="L246" s="139"/>
      <c r="O246" s="139"/>
      <c r="Q246" s="139"/>
    </row>
    <row r="247" spans="2:17">
      <c r="B247" s="139"/>
      <c r="D247" s="139"/>
      <c r="E247" s="139"/>
      <c r="G247" s="139"/>
      <c r="J247" s="139"/>
      <c r="K247" s="106"/>
      <c r="L247" s="139"/>
      <c r="O247" s="139"/>
      <c r="Q247" s="139"/>
    </row>
    <row r="248" spans="2:17">
      <c r="B248" s="139"/>
      <c r="D248" s="139"/>
      <c r="E248" s="139"/>
      <c r="G248" s="139"/>
      <c r="J248" s="139"/>
      <c r="K248" s="106"/>
      <c r="L248" s="139"/>
      <c r="O248" s="139"/>
      <c r="Q248" s="139"/>
    </row>
    <row r="249" spans="2:17">
      <c r="B249" s="139"/>
      <c r="D249" s="139"/>
      <c r="E249" s="139"/>
      <c r="G249" s="139"/>
      <c r="J249" s="139"/>
      <c r="K249" s="106"/>
      <c r="L249" s="139"/>
      <c r="O249" s="139"/>
      <c r="Q249" s="139"/>
    </row>
    <row r="250" spans="2:17">
      <c r="B250" s="139"/>
      <c r="D250" s="139"/>
      <c r="E250" s="139"/>
      <c r="G250" s="139"/>
      <c r="J250" s="139"/>
      <c r="K250" s="106"/>
      <c r="L250" s="139"/>
      <c r="O250" s="139"/>
      <c r="Q250" s="139"/>
    </row>
    <row r="251" spans="2:17">
      <c r="B251" s="139"/>
      <c r="D251" s="139"/>
      <c r="E251" s="139"/>
      <c r="G251" s="139"/>
      <c r="J251" s="139"/>
      <c r="K251" s="106"/>
      <c r="L251" s="139"/>
      <c r="O251" s="139"/>
      <c r="Q251" s="139"/>
    </row>
    <row r="252" spans="2:17">
      <c r="B252" s="139"/>
      <c r="D252" s="139"/>
      <c r="E252" s="139"/>
      <c r="G252" s="139"/>
      <c r="J252" s="139"/>
      <c r="K252" s="106"/>
      <c r="L252" s="139"/>
      <c r="O252" s="139"/>
      <c r="Q252" s="139"/>
    </row>
    <row r="253" spans="2:17">
      <c r="B253" s="139"/>
      <c r="D253" s="139"/>
      <c r="E253" s="139"/>
      <c r="G253" s="139"/>
      <c r="J253" s="139"/>
      <c r="K253" s="106"/>
      <c r="L253" s="139"/>
      <c r="O253" s="139"/>
      <c r="Q253" s="139"/>
    </row>
    <row r="254" spans="2:17">
      <c r="B254" s="139"/>
      <c r="D254" s="139"/>
      <c r="E254" s="139"/>
      <c r="G254" s="139"/>
      <c r="J254" s="139"/>
      <c r="K254" s="106"/>
      <c r="L254" s="139"/>
      <c r="O254" s="139"/>
      <c r="Q254" s="139"/>
    </row>
    <row r="255" spans="2:17">
      <c r="B255" s="139"/>
      <c r="D255" s="139"/>
      <c r="E255" s="139"/>
      <c r="G255" s="139"/>
      <c r="J255" s="139"/>
      <c r="K255" s="106"/>
      <c r="L255" s="139"/>
      <c r="O255" s="139"/>
      <c r="Q255" s="139"/>
    </row>
    <row r="256" spans="2:17">
      <c r="B256" s="139"/>
      <c r="D256" s="139"/>
      <c r="E256" s="139"/>
      <c r="G256" s="139"/>
      <c r="J256" s="139"/>
      <c r="K256" s="106"/>
      <c r="L256" s="139"/>
      <c r="O256" s="139"/>
      <c r="Q256" s="139"/>
    </row>
    <row r="257" spans="2:17">
      <c r="B257" s="139"/>
      <c r="D257" s="139"/>
      <c r="E257" s="139"/>
      <c r="G257" s="139"/>
      <c r="J257" s="139"/>
      <c r="K257" s="106"/>
      <c r="L257" s="139"/>
      <c r="O257" s="139"/>
      <c r="Q257" s="139"/>
    </row>
    <row r="258" spans="2:17">
      <c r="B258" s="139"/>
      <c r="D258" s="139"/>
      <c r="E258" s="139"/>
      <c r="G258" s="139"/>
      <c r="J258" s="139"/>
      <c r="K258" s="106"/>
      <c r="L258" s="139"/>
      <c r="O258" s="139"/>
      <c r="Q258" s="139"/>
    </row>
    <row r="259" spans="2:17">
      <c r="B259" s="139"/>
      <c r="D259" s="139"/>
      <c r="E259" s="139"/>
      <c r="G259" s="139"/>
      <c r="J259" s="139"/>
      <c r="K259" s="106"/>
      <c r="L259" s="139"/>
      <c r="O259" s="139"/>
      <c r="Q259" s="139"/>
    </row>
    <row r="260" spans="2:17">
      <c r="B260" s="139"/>
      <c r="D260" s="139"/>
      <c r="E260" s="139"/>
      <c r="G260" s="139"/>
      <c r="J260" s="139"/>
      <c r="K260" s="106"/>
      <c r="L260" s="139"/>
      <c r="O260" s="139"/>
      <c r="Q260" s="139"/>
    </row>
    <row r="261" spans="2:17">
      <c r="B261" s="139"/>
      <c r="D261" s="139"/>
      <c r="E261" s="139"/>
      <c r="G261" s="139"/>
      <c r="J261" s="139"/>
      <c r="K261" s="106"/>
      <c r="L261" s="139"/>
      <c r="O261" s="139"/>
      <c r="Q261" s="139"/>
    </row>
    <row r="262" spans="2:17">
      <c r="B262" s="139"/>
      <c r="D262" s="139"/>
      <c r="E262" s="139"/>
      <c r="G262" s="139"/>
      <c r="J262" s="139"/>
      <c r="K262" s="106"/>
      <c r="L262" s="139"/>
      <c r="O262" s="139"/>
      <c r="Q262" s="139"/>
    </row>
    <row r="263" spans="2:17">
      <c r="B263" s="139"/>
      <c r="D263" s="139"/>
      <c r="E263" s="139"/>
      <c r="G263" s="139"/>
      <c r="J263" s="139"/>
      <c r="K263" s="106"/>
      <c r="L263" s="139"/>
      <c r="O263" s="139"/>
      <c r="Q263" s="139"/>
    </row>
    <row r="264" spans="2:17">
      <c r="B264" s="139"/>
      <c r="D264" s="139"/>
      <c r="E264" s="139"/>
      <c r="G264" s="139"/>
      <c r="J264" s="139"/>
      <c r="K264" s="106"/>
      <c r="L264" s="139"/>
      <c r="O264" s="139"/>
      <c r="Q264" s="139"/>
    </row>
    <row r="265" spans="2:17">
      <c r="B265" s="139"/>
      <c r="D265" s="139"/>
      <c r="E265" s="139"/>
      <c r="G265" s="139"/>
      <c r="J265" s="139"/>
      <c r="K265" s="106"/>
      <c r="L265" s="139"/>
      <c r="O265" s="139"/>
      <c r="Q265" s="139"/>
    </row>
    <row r="266" spans="2:17">
      <c r="B266" s="139"/>
      <c r="D266" s="139"/>
      <c r="E266" s="139"/>
      <c r="G266" s="139"/>
      <c r="J266" s="139"/>
      <c r="K266" s="106"/>
      <c r="L266" s="139"/>
      <c r="O266" s="139"/>
      <c r="Q266" s="139"/>
    </row>
    <row r="267" spans="2:17">
      <c r="B267" s="139"/>
      <c r="D267" s="139"/>
      <c r="E267" s="139"/>
      <c r="G267" s="139"/>
      <c r="J267" s="139"/>
      <c r="K267" s="106"/>
      <c r="L267" s="139"/>
      <c r="O267" s="139"/>
      <c r="Q267" s="139"/>
    </row>
    <row r="268" spans="2:17">
      <c r="B268" s="139"/>
      <c r="D268" s="139"/>
      <c r="E268" s="139"/>
      <c r="G268" s="139"/>
      <c r="J268" s="139"/>
      <c r="K268" s="106"/>
      <c r="L268" s="139"/>
      <c r="O268" s="139"/>
      <c r="Q268" s="139"/>
    </row>
    <row r="269" spans="2:17">
      <c r="B269" s="139"/>
      <c r="D269" s="139"/>
      <c r="E269" s="139"/>
      <c r="G269" s="139"/>
      <c r="J269" s="139"/>
      <c r="K269" s="106"/>
      <c r="L269" s="139"/>
      <c r="O269" s="139"/>
      <c r="Q269" s="139"/>
    </row>
    <row r="270" spans="2:17">
      <c r="B270" s="139"/>
      <c r="D270" s="139"/>
      <c r="E270" s="139"/>
      <c r="G270" s="139"/>
      <c r="J270" s="139"/>
      <c r="K270" s="106"/>
      <c r="L270" s="139"/>
      <c r="O270" s="139"/>
      <c r="Q270" s="139"/>
    </row>
    <row r="271" spans="2:17">
      <c r="B271" s="139"/>
      <c r="D271" s="139"/>
      <c r="E271" s="139"/>
      <c r="G271" s="139"/>
      <c r="J271" s="139"/>
      <c r="K271" s="106"/>
      <c r="L271" s="139"/>
      <c r="O271" s="139"/>
      <c r="Q271" s="139"/>
    </row>
    <row r="272" spans="2:17">
      <c r="B272" s="139"/>
      <c r="D272" s="139"/>
      <c r="E272" s="139"/>
      <c r="G272" s="139"/>
      <c r="J272" s="139"/>
      <c r="K272" s="106"/>
      <c r="L272" s="139"/>
      <c r="O272" s="139"/>
      <c r="Q272" s="139"/>
    </row>
    <row r="273" spans="2:17">
      <c r="B273" s="139"/>
      <c r="D273" s="139"/>
      <c r="E273" s="139"/>
      <c r="G273" s="139"/>
      <c r="J273" s="139"/>
      <c r="K273" s="106"/>
      <c r="L273" s="139"/>
      <c r="O273" s="139"/>
      <c r="Q273" s="139"/>
    </row>
    <row r="274" spans="2:17">
      <c r="B274" s="139"/>
      <c r="D274" s="139"/>
      <c r="E274" s="139"/>
      <c r="G274" s="139"/>
      <c r="J274" s="139"/>
      <c r="K274" s="106"/>
      <c r="L274" s="139"/>
      <c r="O274" s="139"/>
      <c r="Q274" s="139"/>
    </row>
    <row r="275" spans="2:17">
      <c r="B275" s="139"/>
      <c r="D275" s="139"/>
      <c r="E275" s="139"/>
      <c r="G275" s="139"/>
      <c r="J275" s="139"/>
      <c r="K275" s="106"/>
      <c r="L275" s="139"/>
      <c r="O275" s="139"/>
      <c r="Q275" s="139"/>
    </row>
    <row r="276" spans="2:17">
      <c r="B276" s="139"/>
      <c r="D276" s="139"/>
      <c r="E276" s="139"/>
      <c r="G276" s="139"/>
      <c r="J276" s="139"/>
      <c r="K276" s="106"/>
      <c r="L276" s="139"/>
      <c r="O276" s="139"/>
      <c r="Q276" s="139"/>
    </row>
    <row r="277" spans="2:17">
      <c r="B277" s="139"/>
      <c r="D277" s="139"/>
      <c r="E277" s="139"/>
      <c r="G277" s="139"/>
      <c r="J277" s="139"/>
      <c r="K277" s="106"/>
      <c r="L277" s="139"/>
      <c r="O277" s="139"/>
      <c r="Q277" s="139"/>
    </row>
    <row r="278" spans="2:17">
      <c r="B278" s="139"/>
      <c r="D278" s="139"/>
      <c r="E278" s="139"/>
      <c r="G278" s="139"/>
      <c r="J278" s="139"/>
      <c r="K278" s="106"/>
      <c r="L278" s="139"/>
      <c r="O278" s="139"/>
      <c r="Q278" s="139"/>
    </row>
    <row r="279" spans="2:17">
      <c r="B279" s="139"/>
      <c r="D279" s="139"/>
      <c r="E279" s="139"/>
      <c r="G279" s="139"/>
      <c r="J279" s="139"/>
      <c r="K279" s="106"/>
      <c r="L279" s="139"/>
      <c r="O279" s="139"/>
      <c r="Q279" s="139"/>
    </row>
    <row r="280" spans="2:17">
      <c r="B280" s="139"/>
      <c r="D280" s="139"/>
      <c r="E280" s="139"/>
      <c r="G280" s="139"/>
      <c r="J280" s="139"/>
      <c r="K280" s="106"/>
      <c r="L280" s="139"/>
      <c r="O280" s="139"/>
      <c r="Q280" s="139"/>
    </row>
    <row r="281" spans="2:17">
      <c r="B281" s="139"/>
      <c r="D281" s="139"/>
      <c r="E281" s="139"/>
      <c r="G281" s="139"/>
      <c r="J281" s="139"/>
      <c r="K281" s="106"/>
      <c r="L281" s="139"/>
      <c r="O281" s="139"/>
      <c r="Q281" s="139"/>
    </row>
    <row r="282" spans="2:17">
      <c r="B282" s="139"/>
      <c r="D282" s="139"/>
      <c r="E282" s="139"/>
      <c r="G282" s="139"/>
      <c r="J282" s="139"/>
      <c r="K282" s="106"/>
      <c r="L282" s="139"/>
      <c r="O282" s="139"/>
      <c r="Q282" s="139"/>
    </row>
    <row r="283" spans="2:17">
      <c r="B283" s="139"/>
      <c r="D283" s="139"/>
      <c r="E283" s="139"/>
      <c r="G283" s="139"/>
      <c r="J283" s="139"/>
      <c r="K283" s="106"/>
      <c r="L283" s="139"/>
      <c r="O283" s="139"/>
      <c r="Q283" s="139"/>
    </row>
    <row r="284" spans="2:17">
      <c r="B284" s="139"/>
      <c r="D284" s="139"/>
      <c r="E284" s="139"/>
      <c r="G284" s="139"/>
      <c r="J284" s="139"/>
      <c r="K284" s="106"/>
      <c r="L284" s="139"/>
      <c r="O284" s="139"/>
      <c r="Q284" s="139"/>
    </row>
    <row r="285" spans="2:17">
      <c r="B285" s="139"/>
      <c r="D285" s="139"/>
      <c r="E285" s="139"/>
      <c r="G285" s="139"/>
      <c r="J285" s="139"/>
      <c r="K285" s="106"/>
      <c r="L285" s="139"/>
      <c r="O285" s="139"/>
      <c r="Q285" s="139"/>
    </row>
    <row r="286" spans="2:17">
      <c r="B286" s="139"/>
      <c r="D286" s="139"/>
      <c r="E286" s="139"/>
      <c r="G286" s="139"/>
      <c r="J286" s="139"/>
      <c r="K286" s="106"/>
      <c r="L286" s="139"/>
      <c r="O286" s="139"/>
      <c r="Q286" s="139"/>
    </row>
    <row r="287" spans="2:17">
      <c r="B287" s="139"/>
      <c r="D287" s="139"/>
      <c r="E287" s="139"/>
      <c r="G287" s="139"/>
      <c r="J287" s="139"/>
      <c r="K287" s="106"/>
      <c r="L287" s="139"/>
      <c r="O287" s="139"/>
      <c r="Q287" s="139"/>
    </row>
    <row r="288" spans="2:17">
      <c r="B288" s="139"/>
      <c r="D288" s="139"/>
      <c r="E288" s="139"/>
      <c r="G288" s="139"/>
      <c r="J288" s="139"/>
      <c r="K288" s="106"/>
      <c r="L288" s="139"/>
      <c r="O288" s="139"/>
      <c r="Q288" s="139"/>
    </row>
    <row r="289" spans="2:17">
      <c r="B289" s="139"/>
      <c r="D289" s="139"/>
      <c r="E289" s="139"/>
      <c r="G289" s="139"/>
      <c r="J289" s="139"/>
      <c r="K289" s="106"/>
      <c r="L289" s="139"/>
      <c r="O289" s="139"/>
      <c r="Q289" s="139"/>
    </row>
    <row r="290" spans="2:17">
      <c r="B290" s="139"/>
      <c r="D290" s="139"/>
      <c r="E290" s="139"/>
      <c r="G290" s="139"/>
      <c r="J290" s="139"/>
      <c r="K290" s="106"/>
      <c r="L290" s="139"/>
      <c r="O290" s="139"/>
      <c r="Q290" s="139"/>
    </row>
    <row r="291" spans="2:17">
      <c r="B291" s="139"/>
      <c r="D291" s="139"/>
      <c r="E291" s="139"/>
      <c r="G291" s="139"/>
      <c r="J291" s="139"/>
      <c r="K291" s="106"/>
      <c r="L291" s="139"/>
      <c r="O291" s="139"/>
      <c r="Q291" s="139"/>
    </row>
    <row r="292" spans="2:17">
      <c r="B292" s="139"/>
      <c r="D292" s="139"/>
      <c r="E292" s="139"/>
      <c r="G292" s="139"/>
      <c r="J292" s="139"/>
      <c r="K292" s="106"/>
      <c r="L292" s="139"/>
      <c r="O292" s="139"/>
      <c r="Q292" s="139"/>
    </row>
    <row r="293" spans="2:17">
      <c r="B293" s="139"/>
      <c r="D293" s="139"/>
      <c r="E293" s="139"/>
      <c r="G293" s="139"/>
      <c r="J293" s="139"/>
      <c r="K293" s="106"/>
      <c r="L293" s="139"/>
      <c r="O293" s="139"/>
      <c r="Q293" s="139"/>
    </row>
    <row r="294" spans="2:17">
      <c r="B294" s="139"/>
      <c r="D294" s="139"/>
      <c r="E294" s="139"/>
      <c r="G294" s="139"/>
      <c r="J294" s="139"/>
      <c r="K294" s="106"/>
      <c r="L294" s="139"/>
      <c r="O294" s="139"/>
      <c r="Q294" s="139"/>
    </row>
    <row r="295" spans="2:17">
      <c r="B295" s="139"/>
      <c r="D295" s="139"/>
      <c r="E295" s="139"/>
      <c r="G295" s="139"/>
      <c r="J295" s="139"/>
      <c r="K295" s="106"/>
      <c r="L295" s="139"/>
      <c r="O295" s="139"/>
      <c r="Q295" s="139"/>
    </row>
    <row r="296" spans="2:17">
      <c r="B296" s="139"/>
      <c r="D296" s="139"/>
      <c r="E296" s="139"/>
      <c r="G296" s="139"/>
      <c r="J296" s="139"/>
      <c r="K296" s="106"/>
      <c r="L296" s="139"/>
      <c r="O296" s="139"/>
      <c r="Q296" s="139"/>
    </row>
    <row r="297" spans="2:17">
      <c r="B297" s="139"/>
      <c r="D297" s="139"/>
      <c r="E297" s="139"/>
      <c r="G297" s="139"/>
      <c r="J297" s="139"/>
      <c r="K297" s="106"/>
      <c r="L297" s="139"/>
      <c r="O297" s="139"/>
      <c r="Q297" s="139"/>
    </row>
    <row r="298" spans="2:17">
      <c r="B298" s="139"/>
      <c r="D298" s="139"/>
      <c r="E298" s="139"/>
      <c r="G298" s="139"/>
      <c r="J298" s="139"/>
      <c r="K298" s="106"/>
      <c r="L298" s="139"/>
      <c r="O298" s="139"/>
      <c r="Q298" s="139"/>
    </row>
    <row r="299" spans="2:17">
      <c r="B299" s="139"/>
      <c r="D299" s="139"/>
      <c r="E299" s="139"/>
      <c r="G299" s="139"/>
      <c r="J299" s="139"/>
      <c r="K299" s="106"/>
      <c r="L299" s="139"/>
      <c r="O299" s="139"/>
      <c r="Q299" s="139"/>
    </row>
    <row r="300" spans="2:17">
      <c r="B300" s="139"/>
      <c r="D300" s="139"/>
      <c r="E300" s="139"/>
      <c r="G300" s="139"/>
      <c r="J300" s="139"/>
      <c r="K300" s="106"/>
      <c r="L300" s="139"/>
      <c r="O300" s="139"/>
      <c r="Q300" s="139"/>
    </row>
    <row r="301" spans="2:17">
      <c r="B301" s="139"/>
      <c r="D301" s="139"/>
      <c r="E301" s="139"/>
      <c r="G301" s="139"/>
      <c r="J301" s="139"/>
      <c r="K301" s="106"/>
      <c r="L301" s="139"/>
      <c r="O301" s="139"/>
      <c r="Q301" s="139"/>
    </row>
    <row r="302" spans="2:17">
      <c r="B302" s="139"/>
      <c r="D302" s="139"/>
      <c r="E302" s="139"/>
      <c r="G302" s="139"/>
      <c r="J302" s="139"/>
      <c r="K302" s="106"/>
      <c r="L302" s="139"/>
      <c r="O302" s="139"/>
      <c r="Q302" s="139"/>
    </row>
    <row r="303" spans="2:17">
      <c r="B303" s="139"/>
      <c r="D303" s="139"/>
      <c r="E303" s="139"/>
      <c r="G303" s="139"/>
      <c r="J303" s="139"/>
      <c r="K303" s="106"/>
      <c r="L303" s="139"/>
      <c r="O303" s="139"/>
      <c r="Q303" s="139"/>
    </row>
    <row r="304" spans="2:17">
      <c r="B304" s="139"/>
      <c r="D304" s="139"/>
      <c r="E304" s="139"/>
      <c r="G304" s="139"/>
      <c r="J304" s="139"/>
      <c r="K304" s="106"/>
      <c r="L304" s="139"/>
      <c r="O304" s="139"/>
      <c r="Q304" s="139"/>
    </row>
    <row r="305" spans="2:17">
      <c r="B305" s="139"/>
      <c r="D305" s="139"/>
      <c r="E305" s="139"/>
      <c r="G305" s="139"/>
      <c r="J305" s="139"/>
      <c r="K305" s="106"/>
      <c r="L305" s="139"/>
      <c r="O305" s="139"/>
      <c r="Q305" s="139"/>
    </row>
    <row r="306" spans="2:17">
      <c r="B306" s="139"/>
      <c r="D306" s="139"/>
      <c r="E306" s="139"/>
      <c r="G306" s="139"/>
      <c r="J306" s="139"/>
      <c r="K306" s="106"/>
      <c r="L306" s="139"/>
      <c r="O306" s="139"/>
      <c r="Q306" s="139"/>
    </row>
    <row r="307" spans="2:17">
      <c r="B307" s="139"/>
      <c r="D307" s="139"/>
      <c r="E307" s="139"/>
      <c r="G307" s="139"/>
      <c r="J307" s="139"/>
      <c r="K307" s="106"/>
      <c r="L307" s="139"/>
      <c r="O307" s="139"/>
      <c r="Q307" s="139"/>
    </row>
    <row r="308" spans="2:17">
      <c r="B308" s="139"/>
      <c r="D308" s="139"/>
      <c r="E308" s="139"/>
      <c r="G308" s="139"/>
      <c r="J308" s="139"/>
      <c r="K308" s="106"/>
      <c r="L308" s="139"/>
      <c r="O308" s="139"/>
      <c r="Q308" s="139"/>
    </row>
    <row r="309" spans="2:17">
      <c r="B309" s="139"/>
      <c r="D309" s="139"/>
      <c r="E309" s="139"/>
      <c r="G309" s="139"/>
      <c r="J309" s="139"/>
      <c r="K309" s="106"/>
      <c r="L309" s="139"/>
      <c r="O309" s="139"/>
      <c r="Q309" s="139"/>
    </row>
    <row r="310" spans="2:17">
      <c r="B310" s="139"/>
      <c r="D310" s="139"/>
      <c r="E310" s="139"/>
      <c r="G310" s="139"/>
      <c r="J310" s="139"/>
      <c r="K310" s="106"/>
      <c r="L310" s="139"/>
      <c r="O310" s="139"/>
      <c r="Q310" s="139"/>
    </row>
    <row r="311" spans="2:17">
      <c r="B311" s="139"/>
      <c r="D311" s="139"/>
      <c r="E311" s="139"/>
      <c r="G311" s="139"/>
      <c r="J311" s="139"/>
      <c r="K311" s="106"/>
      <c r="L311" s="139"/>
      <c r="O311" s="139"/>
      <c r="Q311" s="139"/>
    </row>
    <row r="312" spans="2:17">
      <c r="B312" s="139"/>
      <c r="D312" s="139"/>
      <c r="E312" s="139"/>
      <c r="G312" s="139"/>
      <c r="J312" s="139"/>
      <c r="K312" s="106"/>
      <c r="L312" s="139"/>
      <c r="O312" s="139"/>
      <c r="Q312" s="139"/>
    </row>
    <row r="313" spans="2:17">
      <c r="B313" s="139"/>
      <c r="D313" s="139"/>
      <c r="E313" s="139"/>
      <c r="G313" s="139"/>
      <c r="J313" s="139"/>
      <c r="K313" s="106"/>
      <c r="L313" s="139"/>
      <c r="O313" s="139"/>
      <c r="Q313" s="139"/>
    </row>
    <row r="314" spans="2:17">
      <c r="B314" s="139"/>
      <c r="D314" s="139"/>
      <c r="E314" s="139"/>
      <c r="G314" s="139"/>
      <c r="J314" s="139"/>
      <c r="K314" s="106"/>
      <c r="L314" s="139"/>
      <c r="O314" s="139"/>
      <c r="Q314" s="139"/>
    </row>
    <row r="315" spans="2:17">
      <c r="B315" s="139"/>
      <c r="D315" s="139"/>
      <c r="E315" s="139"/>
      <c r="G315" s="139"/>
      <c r="J315" s="139"/>
      <c r="K315" s="106"/>
      <c r="L315" s="139"/>
      <c r="O315" s="139"/>
      <c r="Q315" s="139"/>
    </row>
    <row r="316" spans="2:17">
      <c r="B316" s="139"/>
      <c r="D316" s="139"/>
      <c r="E316" s="139"/>
      <c r="G316" s="139"/>
      <c r="J316" s="139"/>
      <c r="K316" s="106"/>
      <c r="L316" s="139"/>
      <c r="O316" s="139"/>
      <c r="Q316" s="139"/>
    </row>
    <row r="317" spans="2:17">
      <c r="B317" s="139"/>
      <c r="D317" s="139"/>
      <c r="E317" s="139"/>
      <c r="G317" s="139"/>
      <c r="J317" s="139"/>
      <c r="K317" s="106"/>
      <c r="L317" s="139"/>
      <c r="O317" s="139"/>
      <c r="Q317" s="139"/>
    </row>
    <row r="318" spans="2:17">
      <c r="B318" s="139"/>
      <c r="D318" s="139"/>
      <c r="E318" s="139"/>
      <c r="G318" s="139"/>
      <c r="J318" s="139"/>
      <c r="K318" s="106"/>
      <c r="L318" s="139"/>
      <c r="O318" s="139"/>
      <c r="Q318" s="139"/>
    </row>
    <row r="319" spans="2:17">
      <c r="B319" s="139"/>
      <c r="D319" s="139"/>
      <c r="E319" s="139"/>
      <c r="G319" s="139"/>
      <c r="J319" s="139"/>
      <c r="K319" s="106"/>
      <c r="L319" s="139"/>
      <c r="O319" s="139"/>
      <c r="Q319" s="139"/>
    </row>
    <row r="320" spans="2:17">
      <c r="B320" s="139"/>
      <c r="D320" s="139"/>
      <c r="E320" s="139"/>
      <c r="G320" s="139"/>
      <c r="J320" s="139"/>
      <c r="K320" s="106"/>
      <c r="O320" s="139"/>
      <c r="Q320" s="139"/>
    </row>
    <row r="321" spans="2:17">
      <c r="B321" s="139"/>
      <c r="D321" s="139"/>
      <c r="E321" s="139"/>
      <c r="G321" s="139"/>
      <c r="J321" s="139"/>
      <c r="K321" s="106"/>
      <c r="O321" s="139"/>
      <c r="Q321" s="139"/>
    </row>
    <row r="322" spans="2:17">
      <c r="B322" s="139"/>
      <c r="D322" s="139"/>
      <c r="E322" s="139"/>
      <c r="G322" s="139"/>
      <c r="J322" s="139"/>
      <c r="K322" s="106"/>
      <c r="O322" s="139"/>
      <c r="Q322" s="139"/>
    </row>
    <row r="323" spans="2:17">
      <c r="B323" s="139"/>
      <c r="D323" s="139"/>
      <c r="E323" s="139"/>
      <c r="G323" s="139"/>
      <c r="J323" s="139"/>
      <c r="K323" s="106"/>
      <c r="O323" s="139"/>
      <c r="Q323" s="139"/>
    </row>
    <row r="324" spans="2:17">
      <c r="B324" s="139"/>
      <c r="D324" s="139"/>
      <c r="E324" s="139"/>
      <c r="G324" s="139"/>
      <c r="J324" s="139"/>
      <c r="K324" s="106"/>
      <c r="O324" s="139"/>
      <c r="Q324" s="139"/>
    </row>
    <row r="325" spans="2:17">
      <c r="B325" s="139"/>
      <c r="D325" s="139"/>
      <c r="E325" s="139"/>
      <c r="G325" s="139"/>
      <c r="J325" s="139"/>
      <c r="K325" s="106"/>
      <c r="O325" s="139"/>
      <c r="Q325" s="139"/>
    </row>
    <row r="326" spans="2:17">
      <c r="B326" s="139"/>
      <c r="D326" s="139"/>
      <c r="E326" s="139"/>
      <c r="G326" s="139"/>
      <c r="J326" s="139"/>
      <c r="K326" s="106"/>
      <c r="O326" s="139"/>
      <c r="Q326" s="139"/>
    </row>
    <row r="327" spans="2:17">
      <c r="B327" s="139"/>
      <c r="D327" s="139"/>
      <c r="E327" s="139"/>
      <c r="G327" s="139"/>
      <c r="J327" s="139"/>
      <c r="K327" s="106"/>
      <c r="O327" s="139"/>
      <c r="Q327" s="139"/>
    </row>
    <row r="328" spans="2:17">
      <c r="B328" s="139"/>
      <c r="D328" s="139"/>
      <c r="E328" s="139"/>
      <c r="G328" s="139"/>
      <c r="J328" s="139"/>
      <c r="K328" s="106"/>
      <c r="O328" s="139"/>
      <c r="Q328" s="139"/>
    </row>
    <row r="329" spans="2:17">
      <c r="B329" s="139"/>
      <c r="D329" s="139"/>
      <c r="E329" s="139"/>
      <c r="G329" s="139"/>
      <c r="J329" s="139"/>
      <c r="K329" s="106"/>
      <c r="O329" s="139"/>
      <c r="Q329" s="139"/>
    </row>
    <row r="330" spans="2:17">
      <c r="B330" s="139"/>
      <c r="D330" s="139"/>
      <c r="E330" s="139"/>
      <c r="G330" s="139"/>
      <c r="J330" s="139"/>
      <c r="K330" s="106"/>
      <c r="O330" s="139"/>
      <c r="Q330" s="139"/>
    </row>
    <row r="331" spans="2:17">
      <c r="B331" s="139"/>
      <c r="D331" s="139"/>
      <c r="E331" s="139"/>
      <c r="G331" s="139"/>
      <c r="J331" s="139"/>
      <c r="K331" s="106"/>
      <c r="O331" s="139"/>
      <c r="Q331" s="139"/>
    </row>
    <row r="332" spans="2:17">
      <c r="B332" s="139"/>
      <c r="D332" s="139"/>
      <c r="E332" s="139"/>
      <c r="G332" s="139"/>
      <c r="J332" s="139"/>
      <c r="K332" s="106"/>
      <c r="O332" s="139"/>
      <c r="Q332" s="139"/>
    </row>
    <row r="333" spans="2:17">
      <c r="B333" s="139"/>
      <c r="D333" s="139"/>
      <c r="E333" s="139"/>
      <c r="G333" s="139"/>
      <c r="J333" s="139"/>
      <c r="L333" s="141" t="str">
        <f>IF(Electives!U345&lt;&gt;"", Electives!U345, " ")</f>
        <v xml:space="preserve"> </v>
      </c>
      <c r="O333" s="139"/>
      <c r="Q333" s="139"/>
    </row>
    <row r="334" spans="2:17">
      <c r="B334" s="139"/>
      <c r="D334" s="139"/>
      <c r="E334" s="139"/>
      <c r="G334" s="139"/>
      <c r="J334" s="139"/>
      <c r="L334" s="141" t="str">
        <f>IF(Electives!U346&lt;&gt;"", Electives!U346, " ")</f>
        <v xml:space="preserve"> </v>
      </c>
      <c r="O334" s="139"/>
      <c r="Q334" s="139"/>
    </row>
    <row r="335" spans="2:17">
      <c r="B335" s="139"/>
      <c r="D335" s="139"/>
      <c r="E335" s="139"/>
      <c r="G335" s="139"/>
    </row>
    <row r="336" spans="2:17">
      <c r="D336" s="139"/>
      <c r="E336" s="139"/>
      <c r="G336" s="139"/>
    </row>
  </sheetData>
  <sheetProtection algorithmName="SHA-512" hashValue="c7c67MhjinC2UzhNoB7zqNOoTLuIw28mekDPvimjsN1AKsCbjN8O5cIzhsVlMdOVtSmT0nBa9l0G5BiuNgQfGQ==" saltValue="SbmrQnAYvsv/jTbGXNV05A==" spinCount="100000" sheet="1" objects="1" scenarios="1" selectLockedCells="1" selectUnlockedCells="1"/>
  <mergeCells count="67">
    <mergeCell ref="D17:G17"/>
    <mergeCell ref="I27:K27"/>
    <mergeCell ref="N27:Q27"/>
    <mergeCell ref="N50:Q50"/>
    <mergeCell ref="N51:N55"/>
    <mergeCell ref="D18:D22"/>
    <mergeCell ref="I18:K18"/>
    <mergeCell ref="N18:Q18"/>
    <mergeCell ref="D23:G23"/>
    <mergeCell ref="D24:D28"/>
    <mergeCell ref="D4:D8"/>
    <mergeCell ref="N4:N11"/>
    <mergeCell ref="D9:F9"/>
    <mergeCell ref="D10:D16"/>
    <mergeCell ref="N12:Q12"/>
    <mergeCell ref="I11:K11"/>
    <mergeCell ref="D1:G2"/>
    <mergeCell ref="I1:L2"/>
    <mergeCell ref="N1:Q2"/>
    <mergeCell ref="D3:G3"/>
    <mergeCell ref="I3:L3"/>
    <mergeCell ref="N3:Q3"/>
    <mergeCell ref="S1:V2"/>
    <mergeCell ref="I4:I10"/>
    <mergeCell ref="T4:U4"/>
    <mergeCell ref="T5:U5"/>
    <mergeCell ref="T6:U6"/>
    <mergeCell ref="T7:U7"/>
    <mergeCell ref="T8:U8"/>
    <mergeCell ref="T9:U9"/>
    <mergeCell ref="T10:U10"/>
    <mergeCell ref="T11:U11"/>
    <mergeCell ref="I12:I17"/>
    <mergeCell ref="T12:U12"/>
    <mergeCell ref="N13:N17"/>
    <mergeCell ref="T13:U13"/>
    <mergeCell ref="T14:U14"/>
    <mergeCell ref="T15:U15"/>
    <mergeCell ref="T16:U16"/>
    <mergeCell ref="T17:U17"/>
    <mergeCell ref="T18:U18"/>
    <mergeCell ref="I19:I26"/>
    <mergeCell ref="N19:N26"/>
    <mergeCell ref="T19:U19"/>
    <mergeCell ref="T20:U20"/>
    <mergeCell ref="T21:U21"/>
    <mergeCell ref="T22:U22"/>
    <mergeCell ref="T23:U23"/>
    <mergeCell ref="T24:U24"/>
    <mergeCell ref="T25:U25"/>
    <mergeCell ref="T26:U26"/>
    <mergeCell ref="T27:U27"/>
    <mergeCell ref="I28:I34"/>
    <mergeCell ref="N28:N36"/>
    <mergeCell ref="D29:G29"/>
    <mergeCell ref="D30:D35"/>
    <mergeCell ref="S30:V31"/>
    <mergeCell ref="I35:L35"/>
    <mergeCell ref="D36:G36"/>
    <mergeCell ref="I36:I41"/>
    <mergeCell ref="D37:D45"/>
    <mergeCell ref="N37:Q37"/>
    <mergeCell ref="N38:N41"/>
    <mergeCell ref="I42:L42"/>
    <mergeCell ref="N42:Q42"/>
    <mergeCell ref="I43:I51"/>
    <mergeCell ref="N43:N49"/>
  </mergeCells>
  <pageMargins left="0.7" right="0.7" top="0.75" bottom="0.75" header="0.3" footer="0.3"/>
  <pageSetup scale="4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36"/>
  <sheetViews>
    <sheetView showGridLines="0" zoomScaleNormal="100" zoomScaleSheetLayoutView="100" workbookViewId="0">
      <pane xSplit="2" ySplit="2" topLeftCell="C3" activePane="bottomRight" state="frozen"/>
      <selection pane="topRight" activeCell="C1" sqref="C1"/>
      <selection pane="bottomLeft" activeCell="A3" sqref="A3"/>
      <selection pane="bottomRight" activeCell="C1" sqref="C1"/>
    </sheetView>
  </sheetViews>
  <sheetFormatPr defaultColWidth="9.140625" defaultRowHeight="12.75"/>
  <cols>
    <col min="1" max="1" width="31.140625" style="139" customWidth="1"/>
    <col min="2" max="2" width="3.85546875" style="141" customWidth="1"/>
    <col min="3" max="3" width="6.42578125" style="139" customWidth="1"/>
    <col min="4" max="4" width="2.5703125" style="24" customWidth="1"/>
    <col min="5" max="5" width="2.5703125" style="141" customWidth="1"/>
    <col min="6" max="6" width="32.85546875" style="139" customWidth="1"/>
    <col min="7" max="7" width="3.42578125" style="141" customWidth="1"/>
    <col min="8" max="8" width="6.42578125" style="139" customWidth="1"/>
    <col min="9" max="9" width="3.28515625" style="139" customWidth="1"/>
    <col min="10" max="10" width="3.28515625" style="141" customWidth="1"/>
    <col min="11" max="11" width="32.85546875" style="139" customWidth="1"/>
    <col min="12" max="12" width="3.42578125" style="141" customWidth="1"/>
    <col min="13" max="13" width="6.42578125" style="139" customWidth="1"/>
    <col min="14" max="14" width="3.28515625" style="139" customWidth="1"/>
    <col min="15" max="15" width="3.28515625" style="141" customWidth="1"/>
    <col min="16" max="16" width="32.85546875" style="139" customWidth="1"/>
    <col min="17" max="17" width="3.42578125" style="141" customWidth="1"/>
    <col min="18" max="18" width="6.42578125" style="139" customWidth="1"/>
    <col min="19" max="20" width="3.28515625" style="139" customWidth="1"/>
    <col min="21" max="21" width="33" style="139" customWidth="1"/>
    <col min="22" max="22" width="3.28515625" style="139" customWidth="1"/>
    <col min="23" max="16384" width="9.140625" style="139"/>
  </cols>
  <sheetData>
    <row r="1" spans="1:22" ht="21" customHeight="1">
      <c r="A1" s="17" t="str">
        <f ca="1">MID(CELL("filename",A1),FIND(IF(ISERROR(FIND("]",CELL("filename",A1))),"$","]"),CELL("filename",A1))+1,256)</f>
        <v>Scout 18</v>
      </c>
      <c r="D1" s="345" t="s">
        <v>241</v>
      </c>
      <c r="E1" s="345"/>
      <c r="F1" s="345"/>
      <c r="G1" s="345"/>
      <c r="I1" s="345" t="s">
        <v>0</v>
      </c>
      <c r="J1" s="345"/>
      <c r="K1" s="345"/>
      <c r="L1" s="345"/>
      <c r="N1" s="345" t="s">
        <v>0</v>
      </c>
      <c r="O1" s="345"/>
      <c r="P1" s="345"/>
      <c r="Q1" s="345"/>
      <c r="S1" s="329" t="s">
        <v>418</v>
      </c>
      <c r="T1" s="329"/>
      <c r="U1" s="329"/>
      <c r="V1" s="329"/>
    </row>
    <row r="2" spans="1:22" ht="7.5" customHeight="1">
      <c r="D2" s="345"/>
      <c r="E2" s="345"/>
      <c r="F2" s="345"/>
      <c r="G2" s="345"/>
      <c r="I2" s="345"/>
      <c r="J2" s="345"/>
      <c r="K2" s="345"/>
      <c r="L2" s="345"/>
      <c r="N2" s="345"/>
      <c r="O2" s="345"/>
      <c r="P2" s="345"/>
      <c r="Q2" s="345"/>
      <c r="S2" s="329"/>
      <c r="T2" s="329"/>
      <c r="U2" s="329"/>
      <c r="V2" s="329"/>
    </row>
    <row r="3" spans="1:22">
      <c r="A3" s="1" t="s">
        <v>13</v>
      </c>
      <c r="D3" s="344" t="str">
        <f>Achievements!B5</f>
        <v>Backyard Jungle / My Tiger Jungle</v>
      </c>
      <c r="E3" s="344"/>
      <c r="F3" s="344"/>
      <c r="G3" s="344"/>
      <c r="I3" s="344" t="str">
        <f>Electives!B6</f>
        <v>Curiosity, Intrigue, and Magical Mysteries</v>
      </c>
      <c r="J3" s="344"/>
      <c r="K3" s="344"/>
      <c r="L3" s="344"/>
      <c r="N3" s="344" t="str">
        <f>Electives!B61</f>
        <v>Sky is the Limit</v>
      </c>
      <c r="O3" s="344"/>
      <c r="P3" s="344"/>
      <c r="Q3" s="344"/>
      <c r="S3" s="175"/>
      <c r="T3" s="34" t="str">
        <f>'Cub Awards'!C5</f>
        <v>Emergency Preparedness</v>
      </c>
      <c r="U3" s="34"/>
      <c r="V3" s="68"/>
    </row>
    <row r="4" spans="1:22" ht="12.75" customHeight="1">
      <c r="A4" s="43" t="s">
        <v>33</v>
      </c>
      <c r="B4" s="16" t="str">
        <f>Bobcat!V13</f>
        <v/>
      </c>
      <c r="D4" s="346" t="str">
        <f>Achievements!E5</f>
        <v>(do 1 and two of 2-5)</v>
      </c>
      <c r="E4" s="16">
        <f>Achievements!B6</f>
        <v>1</v>
      </c>
      <c r="F4" s="105" t="str">
        <f>Achievements!C6</f>
        <v>With partner, go on a walk</v>
      </c>
      <c r="G4" s="16" t="str">
        <f>IF(Achievements!V6&lt;&gt;"", Achievements!V6, " ")</f>
        <v xml:space="preserve"> </v>
      </c>
      <c r="I4" s="335" t="str">
        <f>Electives!E6</f>
        <v>(do 1-2 and one of 3-5)</v>
      </c>
      <c r="J4" s="16" t="str">
        <f>Electives!B7</f>
        <v>1a</v>
      </c>
      <c r="K4" s="107" t="str">
        <f>Electives!C7</f>
        <v>Learn and Practice a magic trick</v>
      </c>
      <c r="L4" s="16" t="str">
        <f>IF(Electives!V7&lt;&gt;"", Electives!V7, " ")</f>
        <v xml:space="preserve"> </v>
      </c>
      <c r="N4" s="342" t="str">
        <f>Electives!E61</f>
        <v>(do 1-3 and one of 4-8)</v>
      </c>
      <c r="O4" s="16">
        <f>Electives!B62</f>
        <v>1</v>
      </c>
      <c r="P4" s="107" t="str">
        <f>Electives!C62</f>
        <v>Observe the night sky</v>
      </c>
      <c r="Q4" s="16" t="str">
        <f>IF(Electives!V62&lt;&gt;"", Electives!V62, " ")</f>
        <v xml:space="preserve"> </v>
      </c>
      <c r="S4" s="177">
        <f>'Cub Awards'!B6</f>
        <v>1</v>
      </c>
      <c r="T4" s="278" t="str">
        <f>'Cub Awards'!C6</f>
        <v>Cover a family fire plan and drill</v>
      </c>
      <c r="U4" s="278"/>
      <c r="V4" s="176" t="str">
        <f>IF('Cub Awards'!V6&lt;&gt;"", 'Cub Awards'!V6, "")</f>
        <v/>
      </c>
    </row>
    <row r="5" spans="1:22">
      <c r="A5" s="18" t="s">
        <v>32</v>
      </c>
      <c r="B5" s="21" t="str">
        <f>Tiger!V15</f>
        <v/>
      </c>
      <c r="D5" s="346"/>
      <c r="E5" s="16">
        <f>Achievements!B7</f>
        <v>2</v>
      </c>
      <c r="F5" s="105" t="str">
        <f>Achievements!C7</f>
        <v>Take a 1-foot hike</v>
      </c>
      <c r="G5" s="16" t="str">
        <f>IF(Achievements!V7&lt;&gt;"", Achievements!V7, " ")</f>
        <v xml:space="preserve"> </v>
      </c>
      <c r="I5" s="336"/>
      <c r="J5" s="16" t="str">
        <f>Electives!B8</f>
        <v>1b</v>
      </c>
      <c r="K5" s="107" t="str">
        <f>Electives!C8</f>
        <v>Create an invitation to a magic show</v>
      </c>
      <c r="L5" s="16" t="str">
        <f>IF(Electives!V8&lt;&gt;"", Electives!V8, " ")</f>
        <v xml:space="preserve"> </v>
      </c>
      <c r="N5" s="342"/>
      <c r="O5" s="16">
        <f>Electives!B63</f>
        <v>2</v>
      </c>
      <c r="P5" s="107" t="str">
        <f>Electives!C63</f>
        <v>Use a telescope or binoculars</v>
      </c>
      <c r="Q5" s="16" t="str">
        <f>IF(Electives!V63&lt;&gt;"", Electives!V63, " ")</f>
        <v xml:space="preserve"> </v>
      </c>
      <c r="S5" s="177">
        <f>'Cub Awards'!B7</f>
        <v>2</v>
      </c>
      <c r="T5" s="278" t="str">
        <f>'Cub Awards'!C7</f>
        <v>Discuss family emergency plan</v>
      </c>
      <c r="U5" s="278"/>
      <c r="V5" s="176" t="str">
        <f>IF('Cub Awards'!V7&lt;&gt;"", 'Cub Awards'!V7, "")</f>
        <v/>
      </c>
    </row>
    <row r="6" spans="1:22">
      <c r="A6" s="18" t="s">
        <v>244</v>
      </c>
      <c r="B6" s="21" t="str">
        <f>IF(COUNTIF(B11:B16,"C")&gt;0, COUNTIF(B11:B16,"C"), " ")</f>
        <v xml:space="preserve"> </v>
      </c>
      <c r="D6" s="346"/>
      <c r="E6" s="16">
        <f>Achievements!B8</f>
        <v>3</v>
      </c>
      <c r="F6" s="105" t="str">
        <f>Achievements!C8</f>
        <v>Point out two local birds</v>
      </c>
      <c r="G6" s="16" t="str">
        <f>IF(Achievements!V8&lt;&gt;"", Achievements!V8, " ")</f>
        <v xml:space="preserve"> </v>
      </c>
      <c r="I6" s="336"/>
      <c r="J6" s="16" t="str">
        <f>Electives!B9</f>
        <v>1c</v>
      </c>
      <c r="K6" s="107" t="str">
        <f>Electives!C9</f>
        <v>Put on a magic show</v>
      </c>
      <c r="L6" s="16" t="str">
        <f>IF(Electives!V9&lt;&gt;"", Electives!V9, " ")</f>
        <v xml:space="preserve"> </v>
      </c>
      <c r="N6" s="342"/>
      <c r="O6" s="16">
        <f>Electives!B64</f>
        <v>3</v>
      </c>
      <c r="P6" s="144" t="str">
        <f>Electives!C64</f>
        <v>Learn about two astronauts who were Scouts</v>
      </c>
      <c r="Q6" s="16" t="str">
        <f>IF(Electives!V64&lt;&gt;"", Electives!V64, " ")</f>
        <v xml:space="preserve"> </v>
      </c>
      <c r="S6" s="177">
        <f>'Cub Awards'!B8</f>
        <v>3</v>
      </c>
      <c r="T6" s="278" t="str">
        <f>'Cub Awards'!C8</f>
        <v>Create/plan/practice getting help</v>
      </c>
      <c r="U6" s="278"/>
      <c r="V6" s="176" t="str">
        <f>IF('Cub Awards'!V8&lt;&gt;"", 'Cub Awards'!V8, "")</f>
        <v/>
      </c>
    </row>
    <row r="7" spans="1:22">
      <c r="A7" s="47" t="s">
        <v>245</v>
      </c>
      <c r="B7" s="21" t="str">
        <f>IF(COUNTIF(B19:B31,"C")&gt;0, COUNTIF(B19:B31,"C"), " ")</f>
        <v xml:space="preserve"> </v>
      </c>
      <c r="D7" s="346"/>
      <c r="E7" s="16">
        <f>Achievements!B9</f>
        <v>4</v>
      </c>
      <c r="F7" s="105" t="str">
        <f>Achievements!C9</f>
        <v>Plant a plant in your neighborhood</v>
      </c>
      <c r="G7" s="16" t="str">
        <f>IF(Achievements!V9&lt;&gt;"", Achievements!V9, " ")</f>
        <v xml:space="preserve"> </v>
      </c>
      <c r="I7" s="336"/>
      <c r="J7" s="16">
        <f>Electives!B10</f>
        <v>2</v>
      </c>
      <c r="K7" s="107" t="str">
        <f>Electives!C10</f>
        <v>Spell your name in ASL and Braille</v>
      </c>
      <c r="L7" s="16" t="str">
        <f>IF(Electives!V10&lt;&gt;"", Electives!V10, " ")</f>
        <v xml:space="preserve"> </v>
      </c>
      <c r="N7" s="342"/>
      <c r="O7" s="16">
        <f>Electives!B65</f>
        <v>4</v>
      </c>
      <c r="P7" s="107" t="str">
        <f>Electives!C65</f>
        <v>Learn about two constellations</v>
      </c>
      <c r="Q7" s="16" t="str">
        <f>IF(Electives!V65&lt;&gt;"", Electives!V65, " ")</f>
        <v xml:space="preserve"> </v>
      </c>
      <c r="S7" s="177">
        <f>'Cub Awards'!B9</f>
        <v>4</v>
      </c>
      <c r="T7" s="278" t="str">
        <f>'Cub Awards'!C9</f>
        <v>Take a first-aid course for children</v>
      </c>
      <c r="U7" s="278"/>
      <c r="V7" s="176" t="str">
        <f>IF('Cub Awards'!V9&lt;&gt;"", 'Cub Awards'!V9, "")</f>
        <v/>
      </c>
    </row>
    <row r="8" spans="1:22" ht="12.75" customHeight="1">
      <c r="D8" s="346"/>
      <c r="E8" s="16">
        <f>Achievements!B10</f>
        <v>5</v>
      </c>
      <c r="F8" s="105" t="str">
        <f>Achievements!C10</f>
        <v>Build and hang a birdhouse</v>
      </c>
      <c r="G8" s="16" t="str">
        <f>IF(Achievements!V10&lt;&gt;"", Achievements!V10, " ")</f>
        <v xml:space="preserve"> </v>
      </c>
      <c r="I8" s="336"/>
      <c r="J8" s="16">
        <f>Electives!B11</f>
        <v>3</v>
      </c>
      <c r="K8" s="107" t="str">
        <f>Electives!C11</f>
        <v>Create a secret code</v>
      </c>
      <c r="L8" s="16" t="str">
        <f>IF(Electives!V11&lt;&gt;"", Electives!V11, " ")</f>
        <v xml:space="preserve"> </v>
      </c>
      <c r="N8" s="342"/>
      <c r="O8" s="16">
        <f>Electives!B66</f>
        <v>5</v>
      </c>
      <c r="P8" s="107" t="str">
        <f>Electives!C66</f>
        <v>Create your own constellation</v>
      </c>
      <c r="Q8" s="16" t="str">
        <f>IF(Electives!V66&lt;&gt;"", Electives!V66, " ")</f>
        <v xml:space="preserve"> </v>
      </c>
      <c r="S8" s="177">
        <f>'Cub Awards'!B10</f>
        <v>5</v>
      </c>
      <c r="T8" s="278" t="str">
        <f>'Cub Awards'!C10</f>
        <v>Join a safe kids program</v>
      </c>
      <c r="U8" s="278"/>
      <c r="V8" s="176" t="str">
        <f>IF('Cub Awards'!V10&lt;&gt;"", 'Cub Awards'!V10, "")</f>
        <v/>
      </c>
    </row>
    <row r="9" spans="1:22" ht="12.75" customHeight="1">
      <c r="D9" s="344" t="str">
        <f>Achievements!B12</f>
        <v>Games Tigers Play</v>
      </c>
      <c r="E9" s="344"/>
      <c r="F9" s="344"/>
      <c r="G9" s="141" t="str">
        <f>IF(Achievements!V11&lt;&gt;"", Achievements!V11, " ")</f>
        <v xml:space="preserve"> </v>
      </c>
      <c r="I9" s="336"/>
      <c r="J9" s="16">
        <f>Electives!B12</f>
        <v>4</v>
      </c>
      <c r="K9" s="107" t="str">
        <f>Electives!C12</f>
        <v>Crack a different secret code</v>
      </c>
      <c r="L9" s="16" t="str">
        <f>IF(Electives!V12&lt;&gt;"", Electives!V12, " ")</f>
        <v xml:space="preserve"> </v>
      </c>
      <c r="N9" s="342"/>
      <c r="O9" s="16">
        <f>Electives!B67</f>
        <v>6</v>
      </c>
      <c r="P9" s="107" t="str">
        <f>Electives!C67</f>
        <v>Create a homemade constellation</v>
      </c>
      <c r="Q9" s="16" t="str">
        <f>IF(Electives!V67&lt;&gt;"", Electives!V67, " ")</f>
        <v xml:space="preserve"> </v>
      </c>
      <c r="S9" s="177">
        <f>'Cub Awards'!B11</f>
        <v>6</v>
      </c>
      <c r="T9" s="278" t="str">
        <f>'Cub Awards'!C11</f>
        <v>Show what you have learned</v>
      </c>
      <c r="U9" s="278"/>
      <c r="V9" s="176" t="str">
        <f>IF('Cub Awards'!V11&lt;&gt;"", 'Cub Awards'!V11, "")</f>
        <v/>
      </c>
    </row>
    <row r="10" spans="1:22" ht="12" customHeight="1">
      <c r="A10" s="1" t="s">
        <v>14</v>
      </c>
      <c r="D10" s="342" t="str">
        <f>Achievements!E12</f>
        <v>(do 1, 2, and two of 3-5)</v>
      </c>
      <c r="E10" s="16" t="str">
        <f>Achievements!B13</f>
        <v>1a</v>
      </c>
      <c r="F10" s="105" t="str">
        <f>Achievements!C13</f>
        <v>Play two initiative games with your den</v>
      </c>
      <c r="G10" s="16" t="str">
        <f>IF(Achievements!V13&lt;&gt;"", Achievements!V13, " ")</f>
        <v xml:space="preserve"> </v>
      </c>
      <c r="I10" s="337"/>
      <c r="J10" s="16">
        <f>Electives!B13</f>
        <v>5</v>
      </c>
      <c r="K10" s="107" t="str">
        <f>Electives!C13</f>
        <v>Demonstrate how magic works</v>
      </c>
      <c r="L10" s="16" t="str">
        <f>IF(Electives!V13&lt;&gt;"", Electives!V13, " ")</f>
        <v xml:space="preserve"> </v>
      </c>
      <c r="N10" s="342"/>
      <c r="O10" s="16">
        <f>Electives!B68</f>
        <v>7</v>
      </c>
      <c r="P10" s="107" t="str">
        <f>Electives!C68</f>
        <v>Learn about two jobs in astronomy</v>
      </c>
      <c r="Q10" s="16" t="str">
        <f>IF(Electives!V68&lt;&gt;"", Electives!V68, " ")</f>
        <v xml:space="preserve"> </v>
      </c>
      <c r="T10" s="330" t="str">
        <f>'Cub Awards'!C13</f>
        <v>Outdoor Activity Award</v>
      </c>
      <c r="U10" s="331"/>
    </row>
    <row r="11" spans="1:22">
      <c r="A11" s="19" t="str">
        <f>D3</f>
        <v>Backyard Jungle / My Tiger Jungle</v>
      </c>
      <c r="B11" s="111" t="str">
        <f>Achievements!V11</f>
        <v xml:space="preserve"> </v>
      </c>
      <c r="D11" s="342"/>
      <c r="E11" s="16" t="str">
        <f>Achievements!B14</f>
        <v>1b</v>
      </c>
      <c r="F11" s="105" t="str">
        <f>Achievements!C14</f>
        <v>Listen carefully to and follow the rules</v>
      </c>
      <c r="G11" s="16" t="str">
        <f>IF(Achievements!V14&lt;&gt;"", Achievements!V14, " ")</f>
        <v xml:space="preserve"> </v>
      </c>
      <c r="I11" s="338" t="str">
        <f>Electives!B15</f>
        <v>Earning Your Stripes</v>
      </c>
      <c r="J11" s="338"/>
      <c r="K11" s="338"/>
      <c r="N11" s="342"/>
      <c r="O11" s="16">
        <f>Electives!B69</f>
        <v>8</v>
      </c>
      <c r="P11" s="107" t="str">
        <f>Electives!C69</f>
        <v>Visit a planetarium</v>
      </c>
      <c r="Q11" s="16" t="str">
        <f>IF(Electives!V69&lt;&gt;"", Electives!V69, " ")</f>
        <v xml:space="preserve"> </v>
      </c>
      <c r="S11" s="177">
        <f>'Cub Awards'!B14</f>
        <v>1</v>
      </c>
      <c r="T11" s="278" t="str">
        <f>'Cub Awards'!C14</f>
        <v>Attend either summer Day or Resident camp</v>
      </c>
      <c r="U11" s="278"/>
      <c r="V11" s="176" t="str">
        <f>IF('Cub Awards'!V14&lt;&gt;"", 'Cub Awards'!V14, "")</f>
        <v/>
      </c>
    </row>
    <row r="12" spans="1:22" ht="12.75" customHeight="1">
      <c r="A12" s="20" t="str">
        <f>D9</f>
        <v>Games Tigers Play</v>
      </c>
      <c r="B12" s="111" t="str">
        <f>Achievements!V20</f>
        <v/>
      </c>
      <c r="D12" s="342"/>
      <c r="E12" s="16" t="str">
        <f>Achievements!B15</f>
        <v>1c</v>
      </c>
      <c r="F12" s="143" t="str">
        <f>Achievements!C15</f>
        <v>Talk about what you learned while playing</v>
      </c>
      <c r="G12" s="16" t="str">
        <f>IF(Achievements!V15&lt;&gt;"", Achievements!V15, " ")</f>
        <v xml:space="preserve"> </v>
      </c>
      <c r="I12" s="343" t="str">
        <f>Electives!E15</f>
        <v>(do all)</v>
      </c>
      <c r="J12" s="16">
        <f>Electives!B16</f>
        <v>1</v>
      </c>
      <c r="K12" s="107" t="str">
        <f>Electives!C16</f>
        <v>Share five things that are orange</v>
      </c>
      <c r="L12" s="16" t="str">
        <f>IF(Electives!V16&lt;&gt;"", Electives!V16, " ")</f>
        <v xml:space="preserve"> </v>
      </c>
      <c r="N12" s="344" t="str">
        <f>Electives!B71</f>
        <v>Stories in Shapes</v>
      </c>
      <c r="O12" s="344"/>
      <c r="P12" s="344"/>
      <c r="Q12" s="344"/>
      <c r="S12" s="177">
        <f>'Cub Awards'!B15</f>
        <v>2</v>
      </c>
      <c r="T12" s="278" t="str">
        <f>'Cub Awards'!C15</f>
        <v>Complete Backyard Jungle / My Tiger Jungle</v>
      </c>
      <c r="U12" s="278"/>
      <c r="V12" s="176" t="str">
        <f>IF('Cub Awards'!V15&lt;&gt;"", 'Cub Awards'!V15, "")</f>
        <v xml:space="preserve"> </v>
      </c>
    </row>
    <row r="13" spans="1:22" ht="13.15" customHeight="1">
      <c r="A13" s="20" t="str">
        <f>D17</f>
        <v>My Family's Duty to God</v>
      </c>
      <c r="B13" s="111" t="str">
        <f>Achievements!V27</f>
        <v xml:space="preserve"> </v>
      </c>
      <c r="D13" s="342"/>
      <c r="E13" s="16">
        <f>Achievements!B16</f>
        <v>2</v>
      </c>
      <c r="F13" s="142" t="str">
        <f>Achievements!C16</f>
        <v>Bring a nutritious snack to den meeting</v>
      </c>
      <c r="G13" s="16" t="str">
        <f>IF(Achievements!V16&lt;&gt;"", Achievements!V16, " ")</f>
        <v xml:space="preserve"> </v>
      </c>
      <c r="I13" s="343"/>
      <c r="J13" s="16">
        <f>Electives!B17</f>
        <v>2</v>
      </c>
      <c r="K13" s="145" t="str">
        <f>Electives!C17</f>
        <v>Demonstrate loyalty to others over a week</v>
      </c>
      <c r="L13" s="16" t="str">
        <f>IF(Electives!V17&lt;&gt;"", Electives!V17, " ")</f>
        <v xml:space="preserve"> </v>
      </c>
      <c r="N13" s="339" t="str">
        <f>Electives!E71</f>
        <v>(do four)</v>
      </c>
      <c r="O13" s="16">
        <f>Electives!B72</f>
        <v>1</v>
      </c>
      <c r="P13" s="108" t="str">
        <f>Electives!C72</f>
        <v>Visit an art gallery or museum</v>
      </c>
      <c r="Q13" s="16" t="str">
        <f>IF(Electives!V72&lt;&gt;"", Electives!V72, " ")</f>
        <v xml:space="preserve"> </v>
      </c>
      <c r="S13" s="177">
        <f>'Cub Awards'!B16</f>
        <v>3</v>
      </c>
      <c r="T13" s="278" t="str">
        <f>'Cub Awards'!C16</f>
        <v>do four</v>
      </c>
      <c r="U13" s="278"/>
      <c r="V13" s="176" t="str">
        <f>IF('Cub Awards'!V16&lt;&gt;"", 'Cub Awards'!V16, "")</f>
        <v/>
      </c>
    </row>
    <row r="14" spans="1:22">
      <c r="A14" s="20" t="str">
        <f>D23</f>
        <v>Team Tiger</v>
      </c>
      <c r="B14" s="111" t="str">
        <f>Achievements!V34</f>
        <v/>
      </c>
      <c r="D14" s="342"/>
      <c r="E14" s="16">
        <f>Achievements!B17</f>
        <v>3</v>
      </c>
      <c r="F14" s="105" t="str">
        <f>Achievements!C17</f>
        <v>Make up a game with your den</v>
      </c>
      <c r="G14" s="16" t="str">
        <f>IF(Achievements!V17&lt;&gt;"", Achievements!V17, " ")</f>
        <v xml:space="preserve"> </v>
      </c>
      <c r="I14" s="343"/>
      <c r="J14" s="16">
        <f>Electives!B18</f>
        <v>3</v>
      </c>
      <c r="K14" s="107" t="str">
        <f>Electives!C18</f>
        <v>Do a new task to help your family</v>
      </c>
      <c r="L14" s="16" t="str">
        <f>IF(Electives!V18&lt;&gt;"", Electives!V18, " ")</f>
        <v xml:space="preserve"> </v>
      </c>
      <c r="N14" s="340"/>
      <c r="O14" s="16">
        <f>Electives!B73</f>
        <v>2</v>
      </c>
      <c r="P14" s="108" t="str">
        <f>Electives!C73</f>
        <v>Discuss what you like about art piece</v>
      </c>
      <c r="Q14" s="16" t="str">
        <f>IF(Electives!V73&lt;&gt;"", Electives!V73, " ")</f>
        <v xml:space="preserve"> </v>
      </c>
      <c r="S14" s="177" t="str">
        <f>'Cub Awards'!B17</f>
        <v>a</v>
      </c>
      <c r="T14" s="278" t="str">
        <f>'Cub Awards'!C17</f>
        <v>Participate in nature hike</v>
      </c>
      <c r="U14" s="278"/>
      <c r="V14" s="176" t="str">
        <f>IF('Cub Awards'!V17&lt;&gt;"", 'Cub Awards'!V17, "")</f>
        <v/>
      </c>
    </row>
    <row r="15" spans="1:22">
      <c r="A15" s="20" t="str">
        <f>D29</f>
        <v>Tiger Bites</v>
      </c>
      <c r="B15" s="111" t="str">
        <f>Achievements!V42</f>
        <v/>
      </c>
      <c r="D15" s="342"/>
      <c r="E15" s="16">
        <f>Achievements!B18</f>
        <v>4</v>
      </c>
      <c r="F15" s="105" t="str">
        <f>Achievements!C18</f>
        <v>Make up a new game and play it</v>
      </c>
      <c r="G15" s="16" t="str">
        <f>IF(Achievements!V18&lt;&gt;"", Achievements!V18, " ")</f>
        <v xml:space="preserve"> </v>
      </c>
      <c r="I15" s="343"/>
      <c r="J15" s="16">
        <f>Electives!B19</f>
        <v>4</v>
      </c>
      <c r="K15" s="107" t="str">
        <f>Electives!C19</f>
        <v>Talk about polite language</v>
      </c>
      <c r="L15" s="16" t="str">
        <f>IF(Electives!V19&lt;&gt;"", Electives!V19, " ")</f>
        <v xml:space="preserve"> </v>
      </c>
      <c r="N15" s="340"/>
      <c r="O15" s="16">
        <f>Electives!B74</f>
        <v>3</v>
      </c>
      <c r="P15" s="108" t="str">
        <f>Electives!C74</f>
        <v>Create an art piece</v>
      </c>
      <c r="Q15" s="16" t="str">
        <f>IF(Electives!V74&lt;&gt;"", Electives!V74, " ")</f>
        <v xml:space="preserve"> </v>
      </c>
      <c r="S15" s="177" t="str">
        <f>'Cub Awards'!B18</f>
        <v>b</v>
      </c>
      <c r="T15" s="278" t="str">
        <f>'Cub Awards'!C18</f>
        <v>Participate in outdoor activity</v>
      </c>
      <c r="U15" s="278"/>
      <c r="V15" s="176" t="str">
        <f>IF('Cub Awards'!V18&lt;&gt;"", 'Cub Awards'!V18, "")</f>
        <v/>
      </c>
    </row>
    <row r="16" spans="1:22" ht="12.75" customHeight="1">
      <c r="A16" s="112" t="str">
        <f>D36</f>
        <v>Tigers in the Wild</v>
      </c>
      <c r="B16" s="111" t="str">
        <f>Achievements!V53</f>
        <v/>
      </c>
      <c r="D16" s="342"/>
      <c r="E16" s="16">
        <f>Achievements!B19</f>
        <v>5</v>
      </c>
      <c r="F16" s="105" t="str">
        <f>Achievements!C19</f>
        <v>Learn how being active is part of health</v>
      </c>
      <c r="G16" s="16" t="str">
        <f>IF(Achievements!V19&lt;&gt;"", Achievements!V19, " ")</f>
        <v xml:space="preserve"> </v>
      </c>
      <c r="I16" s="343"/>
      <c r="J16" s="16">
        <f>Electives!B20</f>
        <v>5</v>
      </c>
      <c r="K16" s="107" t="str">
        <f>Electives!C20</f>
        <v>Play a game with your den politely</v>
      </c>
      <c r="L16" s="16" t="str">
        <f>IF(Electives!V20&lt;&gt;"", Electives!V20, " ")</f>
        <v xml:space="preserve"> </v>
      </c>
      <c r="N16" s="340"/>
      <c r="O16" s="16">
        <f>Electives!B75</f>
        <v>4</v>
      </c>
      <c r="P16" s="108" t="str">
        <f>Electives!C75</f>
        <v>Create an art piece using shapes</v>
      </c>
      <c r="Q16" s="16" t="str">
        <f>IF(Electives!V75&lt;&gt;"", Electives!V75, " ")</f>
        <v xml:space="preserve"> </v>
      </c>
      <c r="S16" s="177" t="str">
        <f>'Cub Awards'!B19</f>
        <v>c</v>
      </c>
      <c r="T16" s="278" t="str">
        <f>'Cub Awards'!C19</f>
        <v>Explain the buddy system</v>
      </c>
      <c r="U16" s="278"/>
      <c r="V16" s="176" t="str">
        <f>IF('Cub Awards'!V19&lt;&gt;"", 'Cub Awards'!V19, "")</f>
        <v/>
      </c>
    </row>
    <row r="17" spans="1:22">
      <c r="A17" s="45"/>
      <c r="B17" s="46"/>
      <c r="D17" s="344" t="str">
        <f>Achievements!B21</f>
        <v>My Family's Duty to God</v>
      </c>
      <c r="E17" s="344"/>
      <c r="F17" s="344"/>
      <c r="G17" s="344"/>
      <c r="I17" s="343"/>
      <c r="J17" s="16">
        <f>Electives!B21</f>
        <v>6</v>
      </c>
      <c r="K17" s="107" t="str">
        <f>Electives!C21</f>
        <v>Work on a service project</v>
      </c>
      <c r="L17" s="16" t="str">
        <f>IF(Electives!V21&lt;&gt;"", Electives!V21, " ")</f>
        <v xml:space="preserve"> </v>
      </c>
      <c r="N17" s="341"/>
      <c r="O17" s="16">
        <f>Electives!B76</f>
        <v>5</v>
      </c>
      <c r="P17" s="108" t="str">
        <f>Electives!C76</f>
        <v>Use tangrams to create shapes</v>
      </c>
      <c r="Q17" s="16" t="str">
        <f>IF(Electives!V76&lt;&gt;"", Electives!V76, " ")</f>
        <v xml:space="preserve"> </v>
      </c>
      <c r="R17" s="138"/>
      <c r="S17" s="177" t="str">
        <f>'Cub Awards'!B20</f>
        <v>d</v>
      </c>
      <c r="T17" s="278" t="str">
        <f>'Cub Awards'!C20</f>
        <v>Attend a pack overnighter</v>
      </c>
      <c r="U17" s="278"/>
      <c r="V17" s="176" t="str">
        <f>IF('Cub Awards'!V20&lt;&gt;"", 'Cub Awards'!V20, "")</f>
        <v/>
      </c>
    </row>
    <row r="18" spans="1:22" ht="12.75" customHeight="1">
      <c r="A18" s="1" t="s">
        <v>243</v>
      </c>
      <c r="D18" s="332" t="str">
        <f>Achievements!E21</f>
        <v>(do 1 and two of 2-5)</v>
      </c>
      <c r="E18" s="16">
        <f>Achievements!B22</f>
        <v>1</v>
      </c>
      <c r="F18" s="105" t="str">
        <f>Achievements!C22</f>
        <v>Find out what duty to God means</v>
      </c>
      <c r="G18" s="16" t="str">
        <f>IF(Achievements!V22&lt;&gt;"", Achievements!V22, " ")</f>
        <v xml:space="preserve"> </v>
      </c>
      <c r="I18" s="338" t="str">
        <f>Electives!B23</f>
        <v>Family Stories</v>
      </c>
      <c r="J18" s="338"/>
      <c r="K18" s="338"/>
      <c r="L18" s="141" t="str">
        <f>IF(Electives!V22&lt;&gt;"", Electives!V22, " ")</f>
        <v xml:space="preserve"> </v>
      </c>
      <c r="N18" s="338" t="str">
        <f>Electives!B78</f>
        <v>Tiger-iffic!</v>
      </c>
      <c r="O18" s="338"/>
      <c r="P18" s="338"/>
      <c r="Q18" s="338"/>
      <c r="S18" s="177" t="str">
        <f>'Cub Awards'!B21</f>
        <v>e</v>
      </c>
      <c r="T18" s="278" t="str">
        <f>'Cub Awards'!C21</f>
        <v>Complete an oudoor service project</v>
      </c>
      <c r="U18" s="278"/>
      <c r="V18" s="176" t="str">
        <f>IF('Cub Awards'!V21&lt;&gt;"", 'Cub Awards'!V21, "")</f>
        <v/>
      </c>
    </row>
    <row r="19" spans="1:22">
      <c r="A19" s="114" t="str">
        <f>I3</f>
        <v>Curiosity, Intrigue, and Magical Mysteries</v>
      </c>
      <c r="B19" s="16" t="str">
        <f>Electives!V14</f>
        <v/>
      </c>
      <c r="D19" s="333"/>
      <c r="E19" s="16">
        <f>Achievements!B23</f>
        <v>2</v>
      </c>
      <c r="F19" s="142" t="str">
        <f>Achievements!C23</f>
        <v>What makes family member special</v>
      </c>
      <c r="G19" s="16" t="str">
        <f>IF(Achievements!V23&lt;&gt;"", Achievements!V23, " ")</f>
        <v xml:space="preserve"> </v>
      </c>
      <c r="I19" s="343" t="str">
        <f>Electives!E23</f>
        <v>(do 1 and three of 2-8)</v>
      </c>
      <c r="J19" s="16">
        <f>Electives!B24</f>
        <v>1</v>
      </c>
      <c r="K19" s="107" t="str">
        <f>Electives!C24</f>
        <v>Discuss where your family originated</v>
      </c>
      <c r="L19" s="16" t="str">
        <f>IF(Electives!V24&lt;&gt;"", Electives!V24, " ")</f>
        <v xml:space="preserve"> </v>
      </c>
      <c r="N19" s="348" t="str">
        <f>Electives!E78</f>
        <v>(do 1-3 and one of 4-6)</v>
      </c>
      <c r="O19" s="16">
        <f>Electives!B79</f>
        <v>1</v>
      </c>
      <c r="P19" s="107" t="str">
        <f>Electives!C79</f>
        <v>Play two games by yourself</v>
      </c>
      <c r="Q19" s="16" t="str">
        <f>IF(Electives!V79&lt;&gt;"", Electives!V79, " ")</f>
        <v xml:space="preserve"> </v>
      </c>
      <c r="S19" s="177" t="str">
        <f>'Cub Awards'!B22</f>
        <v>f</v>
      </c>
      <c r="T19" s="278" t="str">
        <f>'Cub Awards'!C22</f>
        <v>Complete conservation project</v>
      </c>
      <c r="U19" s="278"/>
      <c r="V19" s="176" t="str">
        <f>IF('Cub Awards'!V22&lt;&gt;"", 'Cub Awards'!V22, "")</f>
        <v/>
      </c>
    </row>
    <row r="20" spans="1:22" ht="12.75" customHeight="1">
      <c r="A20" s="115" t="str">
        <f>I11</f>
        <v>Earning Your Stripes</v>
      </c>
      <c r="B20" s="16" t="str">
        <f>Electives!V22</f>
        <v xml:space="preserve"> </v>
      </c>
      <c r="D20" s="333"/>
      <c r="E20" s="16">
        <f>Achievements!B24</f>
        <v>3</v>
      </c>
      <c r="F20" s="105" t="str">
        <f>Achievements!C24</f>
        <v>Show your family's beliefs</v>
      </c>
      <c r="G20" s="16" t="str">
        <f>IF(Achievements!V24&lt;&gt;"", Achievements!V24, " ")</f>
        <v xml:space="preserve"> </v>
      </c>
      <c r="I20" s="343"/>
      <c r="J20" s="16">
        <f>Electives!B25</f>
        <v>2</v>
      </c>
      <c r="K20" s="107" t="str">
        <f>Electives!C25</f>
        <v>Make a family crest</v>
      </c>
      <c r="L20" s="16" t="str">
        <f>IF(Electives!V25&lt;&gt;"", Electives!V25, " ")</f>
        <v xml:space="preserve"> </v>
      </c>
      <c r="N20" s="348"/>
      <c r="O20" s="16">
        <f>Electives!B80</f>
        <v>2</v>
      </c>
      <c r="P20" s="107" t="str">
        <f>Electives!C80</f>
        <v>Play an inside game</v>
      </c>
      <c r="Q20" s="16" t="str">
        <f>IF(Electives!V80&lt;&gt;"", Electives!V80, " ")</f>
        <v xml:space="preserve"> </v>
      </c>
      <c r="S20" s="177" t="str">
        <f>'Cub Awards'!B23</f>
        <v>g</v>
      </c>
      <c r="T20" s="278" t="str">
        <f>'Cub Awards'!C23</f>
        <v>Earn the Summertime Pack Award</v>
      </c>
      <c r="U20" s="278"/>
      <c r="V20" s="176" t="str">
        <f>IF('Cub Awards'!V23&lt;&gt;"", 'Cub Awards'!V23, "")</f>
        <v/>
      </c>
    </row>
    <row r="21" spans="1:22">
      <c r="A21" s="115" t="str">
        <f>I18</f>
        <v>Family Stories</v>
      </c>
      <c r="B21" s="16" t="str">
        <f>Electives!V32</f>
        <v/>
      </c>
      <c r="D21" s="333"/>
      <c r="E21" s="16">
        <f>Achievements!B25</f>
        <v>4</v>
      </c>
      <c r="F21" s="105" t="str">
        <f>Achievements!C25</f>
        <v>Participate in a worship experience</v>
      </c>
      <c r="G21" s="16" t="str">
        <f>IF(Achievements!V25&lt;&gt;"", Achievements!V25, " ")</f>
        <v xml:space="preserve"> </v>
      </c>
      <c r="I21" s="343"/>
      <c r="J21" s="16">
        <f>Electives!B26</f>
        <v>3</v>
      </c>
      <c r="K21" s="107" t="str">
        <f>Electives!C26</f>
        <v>Find out about your heritage</v>
      </c>
      <c r="L21" s="16" t="str">
        <f>IF(Electives!V26&lt;&gt;"", Electives!V26, " ")</f>
        <v xml:space="preserve"> </v>
      </c>
      <c r="N21" s="348"/>
      <c r="O21" s="16">
        <f>Electives!B81</f>
        <v>3</v>
      </c>
      <c r="P21" s="107" t="str">
        <f>Electives!C81</f>
        <v>Play a problem-solving game</v>
      </c>
      <c r="Q21" s="16" t="str">
        <f>IF(Electives!V81&lt;&gt;"", Electives!V81, " ")</f>
        <v xml:space="preserve"> </v>
      </c>
      <c r="S21" s="177" t="str">
        <f>'Cub Awards'!B24</f>
        <v>h</v>
      </c>
      <c r="T21" s="278" t="str">
        <f>'Cub Awards'!C24</f>
        <v>Participate in nature observation</v>
      </c>
      <c r="U21" s="278"/>
      <c r="V21" s="176" t="str">
        <f>IF('Cub Awards'!V24&lt;&gt;"", 'Cub Awards'!V24, "")</f>
        <v/>
      </c>
    </row>
    <row r="22" spans="1:22">
      <c r="A22" s="115" t="str">
        <f>I27</f>
        <v>Floats and Boats</v>
      </c>
      <c r="B22" s="16" t="str">
        <f>Electives!V41</f>
        <v/>
      </c>
      <c r="D22" s="334"/>
      <c r="E22" s="16">
        <f>Achievements!B26</f>
        <v>5</v>
      </c>
      <c r="F22" s="143" t="str">
        <f>Achievements!C26</f>
        <v>Carry out an act that shows duty to God</v>
      </c>
      <c r="G22" s="16" t="str">
        <f>IF(Achievements!V26&lt;&gt;"", Achievements!V26, " ")</f>
        <v xml:space="preserve"> </v>
      </c>
      <c r="I22" s="343"/>
      <c r="J22" s="16">
        <f>Electives!B27</f>
        <v>4</v>
      </c>
      <c r="K22" s="107" t="str">
        <f>Electives!C27</f>
        <v>Interview a family elder</v>
      </c>
      <c r="L22" s="16" t="str">
        <f>IF(Electives!V27&lt;&gt;"", Electives!V27, " ")</f>
        <v xml:space="preserve"> </v>
      </c>
      <c r="N22" s="348"/>
      <c r="O22" s="16" t="str">
        <f>Electives!B82</f>
        <v>4a</v>
      </c>
      <c r="P22" s="107" t="str">
        <f>Electives!C82</f>
        <v>Play a family video game tournament</v>
      </c>
      <c r="Q22" s="16" t="str">
        <f>IF(Electives!V82&lt;&gt;"", Electives!V82, " ")</f>
        <v xml:space="preserve"> </v>
      </c>
      <c r="S22" s="177" t="str">
        <f>'Cub Awards'!B25</f>
        <v>i</v>
      </c>
      <c r="T22" s="278" t="str">
        <f>'Cub Awards'!C25</f>
        <v>Participate in outdoor aquatics</v>
      </c>
      <c r="U22" s="278"/>
      <c r="V22" s="176" t="str">
        <f>IF('Cub Awards'!V25&lt;&gt;"", 'Cub Awards'!V25, "")</f>
        <v/>
      </c>
    </row>
    <row r="23" spans="1:22">
      <c r="A23" s="116" t="str">
        <f>I35</f>
        <v>Good Knights</v>
      </c>
      <c r="B23" s="16" t="str">
        <f>Electives!V49</f>
        <v/>
      </c>
      <c r="D23" s="344" t="str">
        <f>Achievements!B28</f>
        <v>Team Tiger</v>
      </c>
      <c r="E23" s="344"/>
      <c r="F23" s="344"/>
      <c r="G23" s="344"/>
      <c r="I23" s="343"/>
      <c r="J23" s="16">
        <f>Electives!B28</f>
        <v>5</v>
      </c>
      <c r="K23" s="107" t="str">
        <f>Electives!C28</f>
        <v>Make a family tree</v>
      </c>
      <c r="L23" s="16" t="str">
        <f>IF(Electives!V28&lt;&gt;"", Electives!V28, " ")</f>
        <v xml:space="preserve"> </v>
      </c>
      <c r="N23" s="348"/>
      <c r="O23" s="16" t="str">
        <f>Electives!B83</f>
        <v>4b</v>
      </c>
      <c r="P23" s="145" t="str">
        <f>Electives!C83</f>
        <v>List three tips to help someone learn a game</v>
      </c>
      <c r="Q23" s="16" t="str">
        <f>IF(Electives!V83&lt;&gt;"", Electives!V83, " ")</f>
        <v xml:space="preserve"> </v>
      </c>
      <c r="S23" s="177" t="str">
        <f>'Cub Awards'!B26</f>
        <v>j</v>
      </c>
      <c r="T23" s="278" t="str">
        <f>'Cub Awards'!C26</f>
        <v>Participate in outdoor campfire pgm</v>
      </c>
      <c r="U23" s="278"/>
      <c r="V23" s="176" t="str">
        <f>IF('Cub Awards'!V26&lt;&gt;"", 'Cub Awards'!V26, "")</f>
        <v/>
      </c>
    </row>
    <row r="24" spans="1:22" ht="12.75" customHeight="1">
      <c r="A24" s="115" t="str">
        <f>I42</f>
        <v>Rolling Tigers</v>
      </c>
      <c r="B24" s="16" t="str">
        <f>Electives!V60</f>
        <v/>
      </c>
      <c r="D24" s="346" t="str">
        <f>Achievements!E28</f>
        <v>(do 1-2 and two of 3-5)</v>
      </c>
      <c r="E24" s="16">
        <f>Achievements!B29</f>
        <v>1</v>
      </c>
      <c r="F24" s="105" t="str">
        <f>Achievements!C29</f>
        <v>List different teams you're a part of</v>
      </c>
      <c r="G24" s="16" t="str">
        <f>IF(Achievements!V29&lt;&gt;"", Achievements!V29, " ")</f>
        <v xml:space="preserve"> </v>
      </c>
      <c r="I24" s="343"/>
      <c r="J24" s="16">
        <f>Electives!B29</f>
        <v>6</v>
      </c>
      <c r="K24" s="107" t="str">
        <f>Electives!C29</f>
        <v>Share what your name means</v>
      </c>
      <c r="L24" s="16" t="str">
        <f>IF(Electives!V29&lt;&gt;"", Electives!V29, " ")</f>
        <v xml:space="preserve"> </v>
      </c>
      <c r="N24" s="348"/>
      <c r="O24" s="16" t="str">
        <f>Electives!B84</f>
        <v>4c</v>
      </c>
      <c r="P24" s="108" t="str">
        <f>Electives!C84</f>
        <v>Play an appropriate game with a friend</v>
      </c>
      <c r="Q24" s="16" t="str">
        <f>IF(Electives!V84&lt;&gt;"", Electives!V84, " ")</f>
        <v xml:space="preserve"> </v>
      </c>
      <c r="S24" s="177" t="str">
        <f>'Cub Awards'!B27</f>
        <v>k</v>
      </c>
      <c r="T24" s="278" t="str">
        <f>'Cub Awards'!C27</f>
        <v>Participate in outdoor sporting event</v>
      </c>
      <c r="U24" s="278"/>
      <c r="V24" s="176" t="str">
        <f>IF('Cub Awards'!V27&lt;&gt;"", 'Cub Awards'!V27, "")</f>
        <v/>
      </c>
    </row>
    <row r="25" spans="1:22" ht="12.75" customHeight="1">
      <c r="A25" s="115" t="str">
        <f>N3</f>
        <v>Sky is the Limit</v>
      </c>
      <c r="B25" s="16" t="str">
        <f>Electives!V70</f>
        <v/>
      </c>
      <c r="D25" s="346"/>
      <c r="E25" s="16">
        <f>Achievements!B30</f>
        <v>2</v>
      </c>
      <c r="F25" s="105" t="str">
        <f>Achievements!C30</f>
        <v>Make a den job chart</v>
      </c>
      <c r="G25" s="16" t="str">
        <f>IF(Achievements!V30&lt;&gt;"", Achievements!V30, " ")</f>
        <v xml:space="preserve"> </v>
      </c>
      <c r="I25" s="343"/>
      <c r="J25" s="16">
        <f>Electives!B30</f>
        <v>7</v>
      </c>
      <c r="K25" s="145" t="str">
        <f>Electives!C30</f>
        <v>Share favorite snack from your heritage</v>
      </c>
      <c r="L25" s="16" t="str">
        <f>IF(Electives!V30&lt;&gt;"", Electives!V30, " ")</f>
        <v xml:space="preserve"> </v>
      </c>
      <c r="N25" s="348"/>
      <c r="O25" s="16">
        <f>Electives!B85</f>
        <v>5</v>
      </c>
      <c r="P25" s="107" t="str">
        <f>Electives!C85</f>
        <v>Invent a game and play it</v>
      </c>
      <c r="Q25" s="16" t="str">
        <f>IF(Electives!V85&lt;&gt;"", Electives!V85, " ")</f>
        <v xml:space="preserve"> </v>
      </c>
      <c r="S25" s="177" t="str">
        <f>'Cub Awards'!B28</f>
        <v>l</v>
      </c>
      <c r="T25" s="278" t="str">
        <f>'Cub Awards'!C28</f>
        <v>Participate in outdoor worship service</v>
      </c>
      <c r="U25" s="278"/>
      <c r="V25" s="176" t="str">
        <f>IF('Cub Awards'!V28&lt;&gt;"", 'Cub Awards'!V28, "")</f>
        <v/>
      </c>
    </row>
    <row r="26" spans="1:22" ht="12.75" customHeight="1">
      <c r="A26" s="115" t="str">
        <f>N12</f>
        <v>Stories in Shapes</v>
      </c>
      <c r="B26" s="113" t="str">
        <f>Electives!V77</f>
        <v/>
      </c>
      <c r="D26" s="346"/>
      <c r="E26" s="16">
        <f>Achievements!B31</f>
        <v>3</v>
      </c>
      <c r="F26" s="143" t="str">
        <f>Achievements!C31</f>
        <v>Do two chores at home weekly for a month</v>
      </c>
      <c r="G26" s="16" t="str">
        <f>IF(Achievements!V31&lt;&gt;"", Achievements!V31, " ")</f>
        <v xml:space="preserve"> </v>
      </c>
      <c r="I26" s="343"/>
      <c r="J26" s="16">
        <f>Electives!B31</f>
        <v>8</v>
      </c>
      <c r="K26" s="107" t="str">
        <f>Electives!C31</f>
        <v>Locate your family's origin on a map</v>
      </c>
      <c r="L26" s="16" t="str">
        <f>IF(Electives!V31&lt;&gt;"", Electives!V31, " ")</f>
        <v xml:space="preserve"> </v>
      </c>
      <c r="N26" s="348"/>
      <c r="O26" s="16">
        <f>Electives!B86</f>
        <v>6</v>
      </c>
      <c r="P26" s="107" t="str">
        <f>Electives!C86</f>
        <v>Play a team game with your den</v>
      </c>
      <c r="Q26" s="16" t="str">
        <f>IF(Electives!V86&lt;&gt;"", Electives!V86, " ")</f>
        <v xml:space="preserve"> </v>
      </c>
      <c r="S26" s="177" t="str">
        <f>'Cub Awards'!B29</f>
        <v>m</v>
      </c>
      <c r="T26" s="278" t="str">
        <f>'Cub Awards'!C29</f>
        <v>Explore park</v>
      </c>
      <c r="U26" s="278"/>
      <c r="V26" s="176" t="str">
        <f>IF('Cub Awards'!V29&lt;&gt;"", 'Cub Awards'!V29, "")</f>
        <v/>
      </c>
    </row>
    <row r="27" spans="1:22">
      <c r="A27" s="115" t="str">
        <f>N18</f>
        <v>Tiger-iffic!</v>
      </c>
      <c r="B27" s="16" t="str">
        <f>Electives!V87</f>
        <v xml:space="preserve"> </v>
      </c>
      <c r="D27" s="346"/>
      <c r="E27" s="16">
        <f>Achievements!B32</f>
        <v>4</v>
      </c>
      <c r="F27" s="105" t="str">
        <f>Achievements!C32</f>
        <v>Do activity to help community</v>
      </c>
      <c r="G27" s="16" t="str">
        <f>IF(Achievements!V32&lt;&gt;"", Achievements!V32, " ")</f>
        <v xml:space="preserve"> </v>
      </c>
      <c r="I27" s="338" t="str">
        <f>Electives!B33</f>
        <v>Floats and Boats</v>
      </c>
      <c r="J27" s="338"/>
      <c r="K27" s="338"/>
      <c r="L27" s="141" t="str">
        <f>IF(Electives!V31&lt;&gt;"", Electives!V31, " ")</f>
        <v xml:space="preserve"> </v>
      </c>
      <c r="N27" s="344" t="str">
        <f>Electives!B88</f>
        <v>Tiger: Safe and Smart</v>
      </c>
      <c r="O27" s="344"/>
      <c r="P27" s="344"/>
      <c r="Q27" s="344"/>
      <c r="S27" s="177" t="str">
        <f>'Cub Awards'!B30</f>
        <v>n</v>
      </c>
      <c r="T27" s="278" t="str">
        <f>'Cub Awards'!C30</f>
        <v>Invent and play outside game</v>
      </c>
      <c r="U27" s="278"/>
      <c r="V27" s="176" t="str">
        <f>IF('Cub Awards'!V30&lt;&gt;"", 'Cub Awards'!V30, "")</f>
        <v/>
      </c>
    </row>
    <row r="28" spans="1:22">
      <c r="A28" s="115" t="str">
        <f>N27</f>
        <v>Tiger: Safe and Smart</v>
      </c>
      <c r="B28" s="16" t="str">
        <f>Electives!V98</f>
        <v xml:space="preserve"> </v>
      </c>
      <c r="D28" s="346"/>
      <c r="E28" s="16">
        <f>Achievements!B33</f>
        <v>5</v>
      </c>
      <c r="F28" s="142" t="str">
        <f>Achievements!C33</f>
        <v>Show 3 ways a den makes a good team</v>
      </c>
      <c r="G28" s="16" t="str">
        <f>IF(Achievements!V33&lt;&gt;"", Achievements!V33, " ")</f>
        <v xml:space="preserve"> </v>
      </c>
      <c r="I28" s="343" t="str">
        <f>Electives!E33</f>
        <v>(1-4 and one of 5-7)</v>
      </c>
      <c r="J28" s="16">
        <f>Electives!B34</f>
        <v>1</v>
      </c>
      <c r="K28" s="140" t="str">
        <f>Electives!C34</f>
        <v>Say the SCOUT water safety chant</v>
      </c>
      <c r="L28" s="16" t="str">
        <f>IF(Electives!V34&lt;&gt;"", Electives!V34, " ")</f>
        <v xml:space="preserve"> </v>
      </c>
      <c r="N28" s="343" t="str">
        <f>Electives!E88</f>
        <v>(do 1-8)</v>
      </c>
      <c r="O28" s="16">
        <f>Electives!B89</f>
        <v>1</v>
      </c>
      <c r="P28" s="107" t="str">
        <f>Electives!C89</f>
        <v>Memorize your Address</v>
      </c>
      <c r="Q28" s="16" t="str">
        <f>IF(Electives!V89&lt;&gt;"", Electives!V89, " ")</f>
        <v xml:space="preserve"> </v>
      </c>
    </row>
    <row r="29" spans="1:22" ht="12.75" customHeight="1">
      <c r="A29" s="115" t="str">
        <f>N37</f>
        <v>Tiger Tag</v>
      </c>
      <c r="B29" s="16" t="str">
        <f>Electives!V104</f>
        <v/>
      </c>
      <c r="D29" s="344" t="str">
        <f>Achievements!B35</f>
        <v>Tiger Bites</v>
      </c>
      <c r="E29" s="344"/>
      <c r="F29" s="344"/>
      <c r="G29" s="344"/>
      <c r="I29" s="343"/>
      <c r="J29" s="16">
        <f>Electives!B35</f>
        <v>2</v>
      </c>
      <c r="K29" s="140" t="str">
        <f>Electives!C35</f>
        <v>Importance of buddies and play game</v>
      </c>
      <c r="L29" s="16" t="str">
        <f>IF(Electives!V35&lt;&gt;"", Electives!V35, " ")</f>
        <v xml:space="preserve"> </v>
      </c>
      <c r="N29" s="343"/>
      <c r="O29" s="16">
        <f>Electives!B90</f>
        <v>2</v>
      </c>
      <c r="P29" s="109" t="str">
        <f>Electives!C90</f>
        <v>Memorize an emergency contact's phone #</v>
      </c>
      <c r="Q29" s="16" t="str">
        <f>IF(Electives!V90&lt;&gt;"", Electives!V90, " ")</f>
        <v xml:space="preserve"> </v>
      </c>
    </row>
    <row r="30" spans="1:22" ht="12.75" customHeight="1">
      <c r="A30" s="115" t="str">
        <f>N42</f>
        <v>Tiger Tales</v>
      </c>
      <c r="B30" s="16" t="str">
        <f>Electives!V113</f>
        <v xml:space="preserve"> </v>
      </c>
      <c r="D30" s="347" t="str">
        <f>Achievements!E35</f>
        <v>(do 1-2 and two of 3-6)</v>
      </c>
      <c r="E30" s="16">
        <f>Achievements!B36</f>
        <v>1</v>
      </c>
      <c r="F30" s="105" t="str">
        <f>Achievements!C36</f>
        <v>Identify good and bad food choices</v>
      </c>
      <c r="G30" s="16" t="str">
        <f>IF(Achievements!V36&lt;&gt;"", Achievements!V36, " ")</f>
        <v xml:space="preserve"> </v>
      </c>
      <c r="I30" s="343"/>
      <c r="J30" s="16">
        <f>Electives!B36</f>
        <v>3</v>
      </c>
      <c r="K30" s="140" t="str">
        <f>Electives!C36</f>
        <v>Help someone into the water</v>
      </c>
      <c r="L30" s="16" t="str">
        <f>IF(Electives!V36&lt;&gt;"", Electives!V36, " ")</f>
        <v xml:space="preserve"> </v>
      </c>
      <c r="N30" s="343"/>
      <c r="O30" s="16">
        <f>Electives!B91</f>
        <v>3</v>
      </c>
      <c r="P30" s="107" t="str">
        <f>Electives!C91</f>
        <v>Take 911 safety quiz</v>
      </c>
      <c r="Q30" s="16" t="str">
        <f>IF(Electives!V91&lt;&gt;"", Electives!V91, " ")</f>
        <v xml:space="preserve"> </v>
      </c>
      <c r="S30" s="329" t="s">
        <v>419</v>
      </c>
      <c r="T30" s="329"/>
      <c r="U30" s="329"/>
      <c r="V30" s="329"/>
    </row>
    <row r="31" spans="1:22">
      <c r="A31" s="112" t="str">
        <f>N50</f>
        <v>Tiger Theater</v>
      </c>
      <c r="B31" s="16" t="str">
        <f>Electives!V120</f>
        <v xml:space="preserve"> </v>
      </c>
      <c r="D31" s="347"/>
      <c r="E31" s="16">
        <f>Achievements!B37</f>
        <v>2</v>
      </c>
      <c r="F31" s="105" t="str">
        <f>Achievements!C37</f>
        <v>Keep yourself and area clean</v>
      </c>
      <c r="G31" s="16" t="str">
        <f>IF(Achievements!V37&lt;&gt;"", Achievements!V37, " ")</f>
        <v xml:space="preserve"> </v>
      </c>
      <c r="I31" s="343"/>
      <c r="J31" s="16">
        <f>Electives!B37</f>
        <v>4</v>
      </c>
      <c r="K31" s="147" t="str">
        <f>Electives!C37</f>
        <v>Blow your breath under water and do a glide</v>
      </c>
      <c r="L31" s="16" t="str">
        <f>IF(Electives!V37&lt;&gt;"", Electives!V37, " ")</f>
        <v xml:space="preserve"> </v>
      </c>
      <c r="N31" s="343"/>
      <c r="O31" s="16">
        <f>Electives!B92</f>
        <v>4</v>
      </c>
      <c r="P31" s="107" t="str">
        <f>Electives!C92</f>
        <v>Show "Stop Drop and Roll"</v>
      </c>
      <c r="Q31" s="16" t="str">
        <f>IF(Electives!V92&lt;&gt;"", Electives!V92, " ")</f>
        <v xml:space="preserve"> </v>
      </c>
      <c r="S31" s="329"/>
      <c r="T31" s="329"/>
      <c r="U31" s="329"/>
      <c r="V31" s="329"/>
    </row>
    <row r="32" spans="1:22">
      <c r="A32" s="2"/>
      <c r="B32" s="15"/>
      <c r="D32" s="347"/>
      <c r="E32" s="16">
        <f>Achievements!B38</f>
        <v>3</v>
      </c>
      <c r="F32" s="142" t="str">
        <f>Achievements!C38</f>
        <v>Show difference between fruit and veggie</v>
      </c>
      <c r="G32" s="16" t="str">
        <f>IF(Achievements!V38&lt;&gt;"", Achievements!V38, " ")</f>
        <v xml:space="preserve"> </v>
      </c>
      <c r="I32" s="343"/>
      <c r="J32" s="16">
        <f>Electives!B38</f>
        <v>5</v>
      </c>
      <c r="K32" s="140" t="str">
        <f>Electives!C38</f>
        <v>Identify five different kinds of boats</v>
      </c>
      <c r="L32" s="16" t="str">
        <f>IF(Electives!V38&lt;&gt;"", Electives!V38, " ")</f>
        <v xml:space="preserve"> </v>
      </c>
      <c r="N32" s="343"/>
      <c r="O32" s="16">
        <f>Electives!B93</f>
        <v>5</v>
      </c>
      <c r="P32" s="107" t="str">
        <f>Electives!C93</f>
        <v>Show rolling someone in a blanket</v>
      </c>
      <c r="Q32" s="16" t="str">
        <f>IF(Electives!V93&lt;&gt;"", Electives!V93, " ")</f>
        <v xml:space="preserve"> </v>
      </c>
      <c r="S32" s="10"/>
      <c r="T32" s="178" t="str">
        <f>'Shooting Sports'!C5</f>
        <v>BB Gun: Level 1</v>
      </c>
      <c r="U32" s="10"/>
      <c r="V32" s="10"/>
    </row>
    <row r="33" spans="1:22" ht="12.75" customHeight="1">
      <c r="A33" s="2"/>
      <c r="B33" s="15"/>
      <c r="D33" s="347"/>
      <c r="E33" s="16">
        <f>Achievements!B39</f>
        <v>4</v>
      </c>
      <c r="F33" s="105" t="str">
        <f>Achievements!C39</f>
        <v>Help your family at a meal for a week</v>
      </c>
      <c r="G33" s="16" t="str">
        <f>IF(Achievements!V39&lt;&gt;"", Achievements!V39, " ")</f>
        <v xml:space="preserve"> </v>
      </c>
      <c r="I33" s="343"/>
      <c r="J33" s="16">
        <f>Electives!B39</f>
        <v>6</v>
      </c>
      <c r="K33" s="140" t="str">
        <f>Electives!C39</f>
        <v>Build a boat from recycled materials</v>
      </c>
      <c r="L33" s="16" t="str">
        <f>IF(Electives!V39&lt;&gt;"", Electives!V39, " ")</f>
        <v xml:space="preserve"> </v>
      </c>
      <c r="N33" s="343"/>
      <c r="O33" s="16">
        <f>Electives!B94</f>
        <v>6</v>
      </c>
      <c r="P33" s="107" t="str">
        <f>Electives!C94</f>
        <v>Make a fire escape map</v>
      </c>
      <c r="Q33" s="16" t="str">
        <f>IF(Electives!V94&lt;&gt;"", Electives!V94, " ")</f>
        <v xml:space="preserve"> </v>
      </c>
      <c r="S33" s="148">
        <f>'Shooting Sports'!B6</f>
        <v>1</v>
      </c>
      <c r="T33" s="148" t="str">
        <f>'Shooting Sports'!C6</f>
        <v>Explain what to do if you find gun</v>
      </c>
      <c r="U33" s="148"/>
      <c r="V33" s="148" t="str">
        <f>IF('Shooting Sports'!V6&lt;&gt;"", 'Shooting Sports'!V6, "")</f>
        <v/>
      </c>
    </row>
    <row r="34" spans="1:22" ht="12.75" customHeight="1">
      <c r="A34" s="2"/>
      <c r="B34" s="15"/>
      <c r="D34" s="347"/>
      <c r="E34" s="16">
        <f>Achievements!B40</f>
        <v>5</v>
      </c>
      <c r="F34" s="143" t="str">
        <f>Achievements!C40</f>
        <v>Use manners while eating with your fingers</v>
      </c>
      <c r="G34" s="16" t="str">
        <f>IF(Achievements!V40&lt;&gt;"", Achievements!V40, " ")</f>
        <v xml:space="preserve"> </v>
      </c>
      <c r="I34" s="343"/>
      <c r="J34" s="16">
        <f>Electives!B40</f>
        <v>7</v>
      </c>
      <c r="K34" s="146" t="str">
        <f>Electives!C40</f>
        <v>Show you can wear a life jacket properly</v>
      </c>
      <c r="L34" s="16" t="str">
        <f>IF(Electives!V40&lt;&gt;"", Electives!V40, " ")</f>
        <v xml:space="preserve"> </v>
      </c>
      <c r="N34" s="343"/>
      <c r="O34" s="16">
        <f>Electives!B95</f>
        <v>7</v>
      </c>
      <c r="P34" s="108" t="str">
        <f>Electives!C95</f>
        <v>Explain fire escape map and do fire drill</v>
      </c>
      <c r="Q34" s="16" t="str">
        <f>IF(Electives!V95&lt;&gt;"", Electives!V95, " ")</f>
        <v xml:space="preserve"> </v>
      </c>
      <c r="S34" s="148">
        <f>'Shooting Sports'!B7</f>
        <v>2</v>
      </c>
      <c r="T34" s="148" t="str">
        <f>'Shooting Sports'!C7</f>
        <v>Load, fire, secure gun and safety mech.</v>
      </c>
      <c r="U34" s="148"/>
      <c r="V34" s="148" t="str">
        <f>IF('Shooting Sports'!V7&lt;&gt;"", 'Shooting Sports'!V7, "")</f>
        <v/>
      </c>
    </row>
    <row r="35" spans="1:22">
      <c r="A35" s="88" t="s">
        <v>92</v>
      </c>
      <c r="B35" s="119"/>
      <c r="D35" s="347"/>
      <c r="E35" s="16">
        <f>Achievements!B41</f>
        <v>6</v>
      </c>
      <c r="F35" s="105" t="str">
        <f>Achievements!C41</f>
        <v>Make a good snack choice for den</v>
      </c>
      <c r="G35" s="16" t="str">
        <f>IF(Achievements!V41&lt;&gt;"", Achievements!V41, " ")</f>
        <v xml:space="preserve"> </v>
      </c>
      <c r="I35" s="338" t="str">
        <f>Electives!B42</f>
        <v>Good Knights</v>
      </c>
      <c r="J35" s="338"/>
      <c r="K35" s="338"/>
      <c r="L35" s="338"/>
      <c r="N35" s="343"/>
      <c r="O35" s="16">
        <f>Electives!B96</f>
        <v>8</v>
      </c>
      <c r="P35" s="144" t="str">
        <f>Electives!C96</f>
        <v>Find and check batteries in smoke detectors</v>
      </c>
      <c r="Q35" s="16" t="str">
        <f>IF(Electives!V96&lt;&gt;"", Electives!V96, " ")</f>
        <v xml:space="preserve"> </v>
      </c>
      <c r="S35" s="148">
        <f>'Shooting Sports'!B8</f>
        <v>3</v>
      </c>
      <c r="T35" s="148" t="str">
        <f>'Shooting Sports'!C8</f>
        <v>Demonstrate good shooting techniques</v>
      </c>
      <c r="U35" s="148"/>
      <c r="V35" s="148" t="str">
        <f>IF('Shooting Sports'!V8&lt;&gt;"", 'Shooting Sports'!V8, "")</f>
        <v/>
      </c>
    </row>
    <row r="36" spans="1:22" ht="12.75" customHeight="1">
      <c r="A36" s="89" t="s">
        <v>93</v>
      </c>
      <c r="B36" s="120"/>
      <c r="D36" s="344" t="str">
        <f>Achievements!B43</f>
        <v>Tigers in the Wild</v>
      </c>
      <c r="E36" s="344"/>
      <c r="F36" s="344"/>
      <c r="G36" s="344"/>
      <c r="I36" s="347" t="str">
        <f>Electives!E42</f>
        <v>(do 1-2 and two of 3-6)</v>
      </c>
      <c r="J36" s="16">
        <f>Electives!B43</f>
        <v>1</v>
      </c>
      <c r="K36" s="107" t="str">
        <f>Electives!C43</f>
        <v>Explain one point of the Scout Law</v>
      </c>
      <c r="L36" s="16" t="str">
        <f>IF(Electives!V43&lt;&gt;"", Electives!V43, " ")</f>
        <v xml:space="preserve"> </v>
      </c>
      <c r="N36" s="343"/>
      <c r="O36" s="16">
        <f>Electives!B97</f>
        <v>9</v>
      </c>
      <c r="P36" s="107" t="str">
        <f>Electives!C97</f>
        <v>Visit with an emergency responder</v>
      </c>
      <c r="Q36" s="16" t="str">
        <f>IF(Electives!V97&lt;&gt;"", Electives!V97, " ")</f>
        <v xml:space="preserve"> </v>
      </c>
      <c r="S36" s="148">
        <f>'Shooting Sports'!B9</f>
        <v>4</v>
      </c>
      <c r="T36" s="148" t="str">
        <f>'Shooting Sports'!C9</f>
        <v>Show how to put away and store gun</v>
      </c>
      <c r="U36" s="148"/>
      <c r="V36" s="148" t="str">
        <f>IF('Shooting Sports'!V9&lt;&gt;"", 'Shooting Sports'!V9, "")</f>
        <v/>
      </c>
    </row>
    <row r="37" spans="1:22" ht="12.75" customHeight="1">
      <c r="A37" s="89" t="s">
        <v>334</v>
      </c>
      <c r="B37" s="120"/>
      <c r="D37" s="343" t="str">
        <f>Achievements!E43</f>
        <v>(do 1-3 and one of 4-7)</v>
      </c>
      <c r="E37" s="16">
        <f>Achievements!B44</f>
        <v>1</v>
      </c>
      <c r="F37" s="142" t="str">
        <f>Achievements!C44</f>
        <v>Collect the CS Six Essentials for a hike</v>
      </c>
      <c r="G37" s="16" t="str">
        <f>IF(Achievements!V44&lt;&gt;"", Achievements!V44, " ")</f>
        <v xml:space="preserve"> </v>
      </c>
      <c r="I37" s="347"/>
      <c r="J37" s="16">
        <f>Electives!B44</f>
        <v>2</v>
      </c>
      <c r="K37" s="107" t="str">
        <f>Electives!C44</f>
        <v>Make a code of conduct for your den</v>
      </c>
      <c r="L37" s="16" t="str">
        <f>IF(Electives!V44&lt;&gt;"", Electives!V44, " ")</f>
        <v xml:space="preserve"> </v>
      </c>
      <c r="N37" s="344" t="str">
        <f>Electives!B99</f>
        <v>Tiger Tag</v>
      </c>
      <c r="O37" s="344"/>
      <c r="P37" s="344"/>
      <c r="Q37" s="344"/>
      <c r="S37" s="179"/>
      <c r="T37" s="178" t="str">
        <f>'Shooting Sports'!C11</f>
        <v>BB Gun: Level 2</v>
      </c>
      <c r="U37" s="179"/>
      <c r="V37" s="179" t="str">
        <f>IF('Shooting Sports'!V11&lt;&gt;"", 'Shooting Sports'!V11, "")</f>
        <v/>
      </c>
    </row>
    <row r="38" spans="1:22" ht="12.75" customHeight="1">
      <c r="A38" s="90" t="s">
        <v>94</v>
      </c>
      <c r="B38" s="121"/>
      <c r="D38" s="343"/>
      <c r="E38" s="16">
        <f>Achievements!B45</f>
        <v>2</v>
      </c>
      <c r="F38" s="105" t="str">
        <f>Achievements!C45</f>
        <v>Go for a hike and carry your own gear</v>
      </c>
      <c r="G38" s="16" t="str">
        <f>IF(Achievements!V45&lt;&gt;"", Achievements!V45, " ")</f>
        <v xml:space="preserve"> </v>
      </c>
      <c r="I38" s="347"/>
      <c r="J38" s="16">
        <f>Electives!B45</f>
        <v>3</v>
      </c>
      <c r="K38" s="107" t="str">
        <f>Electives!C45</f>
        <v>Create a den and a personal shield</v>
      </c>
      <c r="L38" s="16" t="str">
        <f>IF(Electives!V45&lt;&gt;"", Electives!V45, " ")</f>
        <v xml:space="preserve"> </v>
      </c>
      <c r="N38" s="332" t="str">
        <f>Electives!E99</f>
        <v>(do 1-2 and one of 3-4)</v>
      </c>
      <c r="O38" s="16">
        <f>Electives!B100</f>
        <v>1</v>
      </c>
      <c r="P38" s="107" t="str">
        <f>Electives!C100</f>
        <v>Tell den about active game</v>
      </c>
      <c r="Q38" s="16" t="str">
        <f>IF(Electives!V100&lt;&gt;"", Electives!V100, " ")</f>
        <v xml:space="preserve"> </v>
      </c>
      <c r="S38" s="148">
        <f>'Shooting Sports'!B12</f>
        <v>1</v>
      </c>
      <c r="T38" s="148" t="str">
        <f>'Shooting Sports'!C12</f>
        <v>Earn the Level 1 Emblem for BB Gun</v>
      </c>
      <c r="U38" s="148"/>
      <c r="V38" s="148" t="str">
        <f>IF('Shooting Sports'!V12&lt;&gt;"", 'Shooting Sports'!V12, "")</f>
        <v/>
      </c>
    </row>
    <row r="39" spans="1:22" ht="12.75" customHeight="1">
      <c r="A39" s="2"/>
      <c r="B39" s="15"/>
      <c r="D39" s="343"/>
      <c r="E39" s="16" t="str">
        <f>Achievements!B46</f>
        <v>3a</v>
      </c>
      <c r="F39" s="105" t="str">
        <f>Achievements!C46</f>
        <v>Talk about being clean in outdoors</v>
      </c>
      <c r="G39" s="16" t="str">
        <f>IF(Achievements!V46&lt;&gt;"", Achievements!V46, " ")</f>
        <v xml:space="preserve"> </v>
      </c>
      <c r="I39" s="347"/>
      <c r="J39" s="16">
        <f>Electives!B46</f>
        <v>4</v>
      </c>
      <c r="K39" s="110" t="str">
        <f>Electives!C46</f>
        <v>Build a castle out of recycled materials</v>
      </c>
      <c r="L39" s="16" t="str">
        <f>IF(Electives!V46&lt;&gt;"", Electives!V46, " ")</f>
        <v xml:space="preserve"> </v>
      </c>
      <c r="N39" s="333"/>
      <c r="O39" s="16">
        <f>Electives!B101</f>
        <v>2</v>
      </c>
      <c r="P39" s="108" t="str">
        <f>Electives!C101</f>
        <v>Play two games with den.  Discuss</v>
      </c>
      <c r="Q39" s="16" t="str">
        <f>IF(Electives!V101&lt;&gt;"", Electives!V101, " ")</f>
        <v xml:space="preserve"> </v>
      </c>
      <c r="S39" s="148" t="str">
        <f>'Shooting Sports'!B13</f>
        <v>S1</v>
      </c>
      <c r="T39" s="148" t="str">
        <f>'Shooting Sports'!C13</f>
        <v>Demonstrate one shooting position</v>
      </c>
      <c r="U39" s="148"/>
      <c r="V39" s="148" t="str">
        <f>IF('Shooting Sports'!V13&lt;&gt;"", 'Shooting Sports'!V13, "")</f>
        <v/>
      </c>
    </row>
    <row r="40" spans="1:22">
      <c r="D40" s="343"/>
      <c r="E40" s="16" t="str">
        <f>Achievements!B47</f>
        <v>3b</v>
      </c>
      <c r="F40" s="105" t="str">
        <f>Achievements!C47</f>
        <v>Discuss "trash your trash"</v>
      </c>
      <c r="G40" s="16" t="str">
        <f>IF(Achievements!V47&lt;&gt;"", Achievements!V47, " ")</f>
        <v xml:space="preserve"> </v>
      </c>
      <c r="I40" s="347"/>
      <c r="J40" s="16">
        <f>Electives!B47</f>
        <v>5</v>
      </c>
      <c r="K40" s="107" t="str">
        <f>Electives!C47</f>
        <v>Design a Tiger Knight obstacle course</v>
      </c>
      <c r="L40" s="16" t="str">
        <f>IF(Electives!V47&lt;&gt;"", Electives!V47, " ")</f>
        <v xml:space="preserve"> </v>
      </c>
      <c r="N40" s="333"/>
      <c r="O40" s="16">
        <f>Electives!B102</f>
        <v>3</v>
      </c>
      <c r="P40" s="107" t="str">
        <f>Electives!C102</f>
        <v>Play a relay game with your den</v>
      </c>
      <c r="Q40" s="16" t="str">
        <f>IF(Electives!V102&lt;&gt;"", Electives!V102, " ")</f>
        <v xml:space="preserve"> </v>
      </c>
      <c r="S40" s="148" t="str">
        <f>'Shooting Sports'!B14</f>
        <v>S2</v>
      </c>
      <c r="T40" s="148" t="str">
        <f>'Shooting Sports'!C14</f>
        <v>Fire 5 BBs in 2 volleys at the Tiger target</v>
      </c>
      <c r="U40" s="148"/>
      <c r="V40" s="148" t="str">
        <f>IF('Shooting Sports'!V14&lt;&gt;"", 'Shooting Sports'!V14, "")</f>
        <v/>
      </c>
    </row>
    <row r="41" spans="1:22">
      <c r="D41" s="343"/>
      <c r="E41" s="16" t="str">
        <f>Achievements!B48</f>
        <v>3c</v>
      </c>
      <c r="F41" s="142" t="str">
        <f>Achievements!C48</f>
        <v>Apply Outdoor Code and Leave no Trace</v>
      </c>
      <c r="G41" s="16" t="str">
        <f>IF(Achievements!V48&lt;&gt;"", Achievements!V48, " ")</f>
        <v xml:space="preserve"> </v>
      </c>
      <c r="I41" s="347"/>
      <c r="J41" s="16">
        <f>Electives!B48</f>
        <v>6</v>
      </c>
      <c r="K41" s="107" t="str">
        <f>Electives!C48</f>
        <v>Participate in a service project</v>
      </c>
      <c r="L41" s="16" t="str">
        <f>IF(Electives!V48&lt;&gt;"", Electives!V48, " ")</f>
        <v xml:space="preserve"> </v>
      </c>
      <c r="N41" s="334"/>
      <c r="O41" s="16">
        <f>Electives!B103</f>
        <v>4</v>
      </c>
      <c r="P41" s="108" t="str">
        <f>Electives!C103</f>
        <v>Choose an outdoor game with you den</v>
      </c>
      <c r="Q41" s="16" t="str">
        <f>IF(Electives!V103&lt;&gt;"", Electives!V103, " ")</f>
        <v xml:space="preserve"> </v>
      </c>
      <c r="S41" s="148" t="str">
        <f>'Shooting Sports'!B15</f>
        <v>S3</v>
      </c>
      <c r="T41" s="148" t="str">
        <f>'Shooting Sports'!C15</f>
        <v>Demonstrate/Explain range commands</v>
      </c>
      <c r="U41" s="148"/>
      <c r="V41" s="148" t="str">
        <f>IF('Shooting Sports'!V15&lt;&gt;"", 'Shooting Sports'!V15, "")</f>
        <v/>
      </c>
    </row>
    <row r="42" spans="1:22" ht="12.75" customHeight="1">
      <c r="D42" s="343"/>
      <c r="E42" s="16">
        <f>Achievements!B49</f>
        <v>4</v>
      </c>
      <c r="F42" s="105" t="str">
        <f>Achievements!C49</f>
        <v>Find plant/animal signs on a hike</v>
      </c>
      <c r="G42" s="16" t="str">
        <f>IF(Achievements!V49&lt;&gt;"", Achievements!V49, " ")</f>
        <v xml:space="preserve"> </v>
      </c>
      <c r="I42" s="338" t="str">
        <f>Electives!B50</f>
        <v>Rolling Tigers</v>
      </c>
      <c r="J42" s="338"/>
      <c r="K42" s="338"/>
      <c r="L42" s="338"/>
      <c r="N42" s="344" t="str">
        <f>Electives!B105</f>
        <v>Tiger Tales</v>
      </c>
      <c r="O42" s="344"/>
      <c r="P42" s="344"/>
      <c r="Q42" s="344"/>
      <c r="S42" s="179"/>
      <c r="T42" s="178" t="str">
        <f>'Shooting Sports'!C17</f>
        <v>Archery: Level 1</v>
      </c>
      <c r="U42" s="179"/>
      <c r="V42" s="179" t="str">
        <f>IF('Shooting Sports'!V17&lt;&gt;"", 'Shooting Sports'!V17, "")</f>
        <v/>
      </c>
    </row>
    <row r="43" spans="1:22" ht="12.75" customHeight="1">
      <c r="D43" s="343"/>
      <c r="E43" s="16">
        <f>Achievements!B50</f>
        <v>5</v>
      </c>
      <c r="F43" s="105" t="str">
        <f>Achievements!C50</f>
        <v>Participate in campfire</v>
      </c>
      <c r="G43" s="16" t="str">
        <f>IF(Achievements!V50&lt;&gt;"", Achievements!V50, " ")</f>
        <v xml:space="preserve"> </v>
      </c>
      <c r="I43" s="343" t="str">
        <f>Electives!E50</f>
        <v>(do 1-3 and two of 4-9)</v>
      </c>
      <c r="J43" s="16">
        <f>Electives!B51</f>
        <v>1</v>
      </c>
      <c r="K43" s="140" t="str">
        <f>Electives!C51</f>
        <v>Demonstrate proper safety gear</v>
      </c>
      <c r="L43" s="16" t="str">
        <f>IF(Electives!V51&lt;&gt;"", Electives!V51, " ")</f>
        <v xml:space="preserve"> </v>
      </c>
      <c r="N43" s="343" t="str">
        <f>Electives!E105</f>
        <v>(do four)</v>
      </c>
      <c r="O43" s="16">
        <f>Electives!B106</f>
        <v>1</v>
      </c>
      <c r="P43" s="107" t="str">
        <f>Electives!C106</f>
        <v>Create a tall tale with your den</v>
      </c>
      <c r="Q43" s="16" t="str">
        <f>IF(Electives!V106&lt;&gt;"", Electives!V106, " ")</f>
        <v xml:space="preserve"> </v>
      </c>
      <c r="S43" s="148">
        <f>'Shooting Sports'!B18</f>
        <v>1</v>
      </c>
      <c r="T43" s="148" t="str">
        <f>'Shooting Sports'!C18</f>
        <v>Follow archery range rules and whistles</v>
      </c>
      <c r="U43" s="148"/>
      <c r="V43" s="148" t="str">
        <f>IF('Shooting Sports'!V18&lt;&gt;"", 'Shooting Sports'!V18, "")</f>
        <v/>
      </c>
    </row>
    <row r="44" spans="1:22" ht="13.15" customHeight="1">
      <c r="A44" s="2"/>
      <c r="B44" s="15"/>
      <c r="D44" s="343"/>
      <c r="E44" s="16">
        <f>Achievements!B51</f>
        <v>6</v>
      </c>
      <c r="F44" s="105" t="str">
        <f>Achievements!C51</f>
        <v>Find two different trees and plants</v>
      </c>
      <c r="G44" s="16" t="str">
        <f>IF(Achievements!V51&lt;&gt;"", Achievements!V51, " ")</f>
        <v xml:space="preserve"> </v>
      </c>
      <c r="I44" s="343"/>
      <c r="J44" s="16">
        <f>Electives!B52</f>
        <v>2</v>
      </c>
      <c r="K44" s="140" t="str">
        <f>Electives!C52</f>
        <v>Learn and demonstrate bike safety</v>
      </c>
      <c r="L44" s="16" t="str">
        <f>IF(Electives!V52&lt;&gt;"", Electives!V52, " ")</f>
        <v xml:space="preserve"> </v>
      </c>
      <c r="N44" s="343"/>
      <c r="O44" s="16">
        <f>Electives!B107</f>
        <v>2</v>
      </c>
      <c r="P44" s="107" t="str">
        <f>Electives!C107</f>
        <v>Share your own tall tale</v>
      </c>
      <c r="Q44" s="16" t="str">
        <f>IF(Electives!V107&lt;&gt;"", Electives!V107, " ")</f>
        <v xml:space="preserve"> </v>
      </c>
      <c r="S44" s="148">
        <f>'Shooting Sports'!B19</f>
        <v>2</v>
      </c>
      <c r="T44" s="148" t="str">
        <f>'Shooting Sports'!C19</f>
        <v>Identify recurve and compound bow</v>
      </c>
      <c r="U44" s="148"/>
      <c r="V44" s="148" t="str">
        <f>IF('Shooting Sports'!V19&lt;&gt;"", 'Shooting Sports'!V19, "")</f>
        <v/>
      </c>
    </row>
    <row r="45" spans="1:22" ht="12.75" customHeight="1">
      <c r="A45" s="2"/>
      <c r="B45" s="15"/>
      <c r="D45" s="343"/>
      <c r="E45" s="16">
        <f>Achievements!B52</f>
        <v>7</v>
      </c>
      <c r="F45" s="105" t="str">
        <f>Achievements!C52</f>
        <v>Visit nature center/zoo/etc</v>
      </c>
      <c r="G45" s="16" t="str">
        <f>IF(Achievements!V52&lt;&gt;"", Achievements!V52, " ")</f>
        <v xml:space="preserve"> </v>
      </c>
      <c r="I45" s="343"/>
      <c r="J45" s="16">
        <f>Electives!B53</f>
        <v>3</v>
      </c>
      <c r="K45" s="140" t="str">
        <f>Electives!C53</f>
        <v>Demonstrate proper hand signals</v>
      </c>
      <c r="L45" s="16" t="str">
        <f>IF(Electives!V53&lt;&gt;"", Electives!V53, " ")</f>
        <v xml:space="preserve"> </v>
      </c>
      <c r="N45" s="343"/>
      <c r="O45" s="16">
        <f>Electives!B108</f>
        <v>3</v>
      </c>
      <c r="P45" s="107" t="str">
        <f>Electives!C108</f>
        <v>Read tall tale with adult partner</v>
      </c>
      <c r="Q45" s="16" t="str">
        <f>IF(Electives!V108&lt;&gt;"", Electives!V108, " ")</f>
        <v xml:space="preserve"> </v>
      </c>
      <c r="S45" s="148">
        <f>'Shooting Sports'!B20</f>
        <v>3</v>
      </c>
      <c r="T45" s="148" t="str">
        <f>'Shooting Sports'!C20</f>
        <v>Demonstrate arm/finger guards &amp; quiver</v>
      </c>
      <c r="U45" s="148"/>
      <c r="V45" s="148" t="str">
        <f>IF('Shooting Sports'!V20&lt;&gt;"", 'Shooting Sports'!V20, "")</f>
        <v/>
      </c>
    </row>
    <row r="46" spans="1:22">
      <c r="A46" s="2"/>
      <c r="B46" s="15"/>
      <c r="I46" s="343"/>
      <c r="J46" s="16">
        <f>Electives!B54</f>
        <v>4</v>
      </c>
      <c r="K46" s="140" t="str">
        <f>Electives!C54</f>
        <v>Do a safety check on your bicycle</v>
      </c>
      <c r="L46" s="16" t="str">
        <f>IF(Electives!V54&lt;&gt;"", Electives!V54, " ")</f>
        <v xml:space="preserve"> </v>
      </c>
      <c r="N46" s="343"/>
      <c r="O46" s="16">
        <f>Electives!B109</f>
        <v>4</v>
      </c>
      <c r="P46" s="110" t="str">
        <f>Electives!C109</f>
        <v>Share a piece of art from your tall tale</v>
      </c>
      <c r="Q46" s="16" t="str">
        <f>IF(Electives!V109&lt;&gt;"", Electives!V109, " ")</f>
        <v xml:space="preserve"> </v>
      </c>
      <c r="S46" s="148">
        <f>'Shooting Sports'!B21</f>
        <v>4</v>
      </c>
      <c r="T46" s="148" t="str">
        <f>'Shooting Sports'!C21</f>
        <v>Properly shoot a bow</v>
      </c>
      <c r="U46" s="148"/>
      <c r="V46" s="148" t="str">
        <f>IF('Shooting Sports'!V21&lt;&gt;"", 'Shooting Sports'!V21, "")</f>
        <v/>
      </c>
    </row>
    <row r="47" spans="1:22">
      <c r="A47" s="2"/>
      <c r="B47" s="15"/>
      <c r="I47" s="343"/>
      <c r="J47" s="16">
        <f>Electives!B55</f>
        <v>5</v>
      </c>
      <c r="K47" s="140" t="str">
        <f>Electives!C55</f>
        <v>Go on a bicycle hike</v>
      </c>
      <c r="L47" s="16" t="str">
        <f>IF(Electives!V55&lt;&gt;"", Electives!V55, " ")</f>
        <v xml:space="preserve"> </v>
      </c>
      <c r="N47" s="343"/>
      <c r="O47" s="16">
        <f>Electives!B110</f>
        <v>5</v>
      </c>
      <c r="P47" s="107" t="str">
        <f>Electives!C110</f>
        <v>Play a game from the past</v>
      </c>
      <c r="Q47" s="16" t="str">
        <f>IF(Electives!V110&lt;&gt;"", Electives!V110, " ")</f>
        <v xml:space="preserve"> </v>
      </c>
      <c r="S47" s="148">
        <f>'Shooting Sports'!B22</f>
        <v>5</v>
      </c>
      <c r="T47" s="148" t="str">
        <f>'Shooting Sports'!C22</f>
        <v>Safely retrieve arrows</v>
      </c>
      <c r="U47" s="148"/>
      <c r="V47" s="148" t="str">
        <f>IF('Shooting Sports'!V22&lt;&gt;"", 'Shooting Sports'!V22, "")</f>
        <v/>
      </c>
    </row>
    <row r="48" spans="1:22" ht="12.75" customHeight="1">
      <c r="I48" s="343"/>
      <c r="J48" s="16">
        <f>Electives!B56</f>
        <v>6</v>
      </c>
      <c r="K48" s="140" t="str">
        <f>Electives!C56</f>
        <v>Discuss two different kinds of bicycles</v>
      </c>
      <c r="L48" s="16" t="str">
        <f>IF(Electives!V56&lt;&gt;"", Electives!V56, " ")</f>
        <v xml:space="preserve"> </v>
      </c>
      <c r="N48" s="343"/>
      <c r="O48" s="16">
        <f>Electives!B111</f>
        <v>6</v>
      </c>
      <c r="P48" s="107" t="str">
        <f>Electives!C111</f>
        <v>Sing two folk songs</v>
      </c>
      <c r="Q48" s="16" t="str">
        <f>IF(Electives!V111&lt;&gt;"", Electives!V111, " ")</f>
        <v xml:space="preserve"> </v>
      </c>
      <c r="S48" s="179"/>
      <c r="T48" s="178" t="str">
        <f>'Shooting Sports'!C24</f>
        <v>Archery: Level 2</v>
      </c>
      <c r="U48" s="179"/>
      <c r="V48" s="179" t="str">
        <f>IF('Shooting Sports'!V24&lt;&gt;"", 'Shooting Sports'!V24, "")</f>
        <v/>
      </c>
    </row>
    <row r="49" spans="2:22" ht="12.75" customHeight="1">
      <c r="B49" s="139"/>
      <c r="I49" s="343"/>
      <c r="J49" s="16">
        <f>Electives!B57</f>
        <v>7</v>
      </c>
      <c r="K49" s="140" t="str">
        <f>Electives!C57</f>
        <v>Share about a famous cyclist</v>
      </c>
      <c r="L49" s="16" t="str">
        <f>IF(Electives!V57&lt;&gt;"", Electives!V57, " ")</f>
        <v xml:space="preserve"> </v>
      </c>
      <c r="N49" s="343"/>
      <c r="O49" s="16">
        <f>Electives!B112</f>
        <v>7</v>
      </c>
      <c r="P49" s="107" t="str">
        <f>Electives!C112</f>
        <v>Visit a historical museum or landmark</v>
      </c>
      <c r="Q49" s="16" t="str">
        <f>IF(Electives!V112&lt;&gt;"", Electives!V112, " ")</f>
        <v xml:space="preserve"> </v>
      </c>
      <c r="S49" s="148">
        <f>'Shooting Sports'!B25</f>
        <v>1</v>
      </c>
      <c r="T49" s="148" t="str">
        <f>'Shooting Sports'!C25</f>
        <v>Earn the Level 1 Emblem for Archery</v>
      </c>
      <c r="U49" s="148"/>
      <c r="V49" s="148" t="str">
        <f>IF('Shooting Sports'!V25&lt;&gt;"", 'Shooting Sports'!V25, "")</f>
        <v/>
      </c>
    </row>
    <row r="50" spans="2:22">
      <c r="B50" s="139"/>
      <c r="D50" s="139"/>
      <c r="E50" s="139"/>
      <c r="G50" s="139"/>
      <c r="I50" s="343"/>
      <c r="J50" s="16">
        <f>Electives!B58</f>
        <v>8</v>
      </c>
      <c r="K50" s="146" t="str">
        <f>Electives!C58</f>
        <v>Visit a police dept to learn about bike laws</v>
      </c>
      <c r="L50" s="16" t="str">
        <f>IF(Electives!V58&lt;&gt;"", Electives!V58, " ")</f>
        <v xml:space="preserve"> </v>
      </c>
      <c r="N50" s="344" t="str">
        <f>Electives!B114</f>
        <v>Tiger Theater</v>
      </c>
      <c r="O50" s="344"/>
      <c r="P50" s="344"/>
      <c r="Q50" s="344"/>
      <c r="S50" s="148" t="str">
        <f>'Shooting Sports'!B26</f>
        <v>S1</v>
      </c>
      <c r="T50" s="148" t="str">
        <f>'Shooting Sports'!C26</f>
        <v>Identify 3 arrow and 3 bow parts</v>
      </c>
      <c r="U50" s="148"/>
      <c r="V50" s="148" t="str">
        <f>IF('Shooting Sports'!V26&lt;&gt;"", 'Shooting Sports'!V26, "")</f>
        <v/>
      </c>
    </row>
    <row r="51" spans="2:22">
      <c r="B51" s="139"/>
      <c r="D51" s="139"/>
      <c r="E51" s="139"/>
      <c r="G51" s="139"/>
      <c r="I51" s="343"/>
      <c r="J51" s="16">
        <f>Electives!B59</f>
        <v>9</v>
      </c>
      <c r="K51" s="140" t="str">
        <f>Electives!C59</f>
        <v>Identify two jobs that use bicycles</v>
      </c>
      <c r="L51" s="16" t="str">
        <f>IF(Electives!V59&lt;&gt;"", Electives!V59, " ")</f>
        <v xml:space="preserve"> </v>
      </c>
      <c r="N51" s="343" t="str">
        <f>Electives!E114</f>
        <v>(do four)</v>
      </c>
      <c r="O51" s="16">
        <f>Electives!B115</f>
        <v>1</v>
      </c>
      <c r="P51" s="107" t="str">
        <f>Electives!C115</f>
        <v>Discuss types of theater</v>
      </c>
      <c r="Q51" s="16" t="str">
        <f>IF(Electives!V115&lt;&gt;"", Electives!V115, " ")</f>
        <v xml:space="preserve"> </v>
      </c>
      <c r="S51" s="148" t="str">
        <f>'Shooting Sports'!B27</f>
        <v>S2</v>
      </c>
      <c r="T51" s="148" t="str">
        <f>'Shooting Sports'!C27</f>
        <v>Loose 3 arrows in 2 volleys</v>
      </c>
      <c r="U51" s="148"/>
      <c r="V51" s="148" t="str">
        <f>IF('Shooting Sports'!V27&lt;&gt;"", 'Shooting Sports'!V27, "")</f>
        <v/>
      </c>
    </row>
    <row r="52" spans="2:22">
      <c r="B52" s="139"/>
      <c r="D52" s="139"/>
      <c r="E52" s="139"/>
      <c r="G52" s="139"/>
      <c r="N52" s="343"/>
      <c r="O52" s="16">
        <f>Electives!B116</f>
        <v>2</v>
      </c>
      <c r="P52" s="107" t="str">
        <f>Electives!C116</f>
        <v>Play a game of one-word charades</v>
      </c>
      <c r="Q52" s="16" t="str">
        <f>IF(Electives!V116&lt;&gt;"", Electives!V116, " ")</f>
        <v xml:space="preserve"> </v>
      </c>
      <c r="S52" s="148" t="str">
        <f>'Shooting Sports'!B28</f>
        <v>S3</v>
      </c>
      <c r="T52" s="148" t="str">
        <f>'Shooting Sports'!C28</f>
        <v>Demonstrate/Explain range commands</v>
      </c>
      <c r="U52" s="148"/>
      <c r="V52" s="148" t="str">
        <f>IF('Shooting Sports'!V28&lt;&gt;"", 'Shooting Sports'!V28, "")</f>
        <v/>
      </c>
    </row>
    <row r="53" spans="2:22" ht="12.75" customHeight="1">
      <c r="B53" s="139"/>
      <c r="D53" s="139"/>
      <c r="E53" s="139"/>
      <c r="G53" s="139"/>
      <c r="N53" s="343"/>
      <c r="O53" s="16">
        <f>Electives!B117</f>
        <v>3</v>
      </c>
      <c r="P53" s="107" t="str">
        <f>Electives!C117</f>
        <v>Make a puppet</v>
      </c>
      <c r="Q53" s="16" t="str">
        <f>IF(Electives!V117&lt;&gt;"", Electives!V117, " ")</f>
        <v xml:space="preserve"> </v>
      </c>
      <c r="S53" s="179"/>
      <c r="T53" s="178" t="str">
        <f>'Shooting Sports'!C30</f>
        <v>Slingshot: Level 1</v>
      </c>
      <c r="U53" s="179"/>
      <c r="V53" s="179" t="str">
        <f>IF('Shooting Sports'!V30&lt;&gt;"", 'Shooting Sports'!V30, "")</f>
        <v/>
      </c>
    </row>
    <row r="54" spans="2:22" ht="13.15" customHeight="1">
      <c r="B54" s="139"/>
      <c r="D54" s="139"/>
      <c r="E54" s="139"/>
      <c r="G54" s="139"/>
      <c r="N54" s="343"/>
      <c r="O54" s="16">
        <f>Electives!B118</f>
        <v>4</v>
      </c>
      <c r="P54" s="107" t="str">
        <f>Electives!C118</f>
        <v>Perform a simple reader's theater</v>
      </c>
      <c r="Q54" s="16" t="str">
        <f>IF(Electives!V118&lt;&gt;"", Electives!V118, " ")</f>
        <v xml:space="preserve"> </v>
      </c>
      <c r="S54" s="148">
        <f>'Shooting Sports'!B31</f>
        <v>1</v>
      </c>
      <c r="T54" s="148" t="str">
        <f>'Shooting Sports'!C31</f>
        <v>Demonstrate good shooting techniques</v>
      </c>
      <c r="U54" s="148"/>
      <c r="V54" s="148" t="str">
        <f>IF('Shooting Sports'!V31&lt;&gt;"", 'Shooting Sports'!V31, "")</f>
        <v/>
      </c>
    </row>
    <row r="55" spans="2:22">
      <c r="B55" s="139"/>
      <c r="D55" s="139"/>
      <c r="E55" s="139"/>
      <c r="G55" s="139"/>
      <c r="N55" s="343"/>
      <c r="O55" s="16">
        <f>Electives!B119</f>
        <v>5</v>
      </c>
      <c r="P55" s="107" t="str">
        <f>Electives!C119</f>
        <v>Watch a play or attend a story time</v>
      </c>
      <c r="Q55" s="16" t="str">
        <f>IF(Electives!V119&lt;&gt;"", Electives!V119, " ")</f>
        <v xml:space="preserve"> </v>
      </c>
      <c r="S55" s="148">
        <f>'Shooting Sports'!B32</f>
        <v>2</v>
      </c>
      <c r="T55" s="148" t="str">
        <f>'Shooting Sports'!C32</f>
        <v>Explain parts of slingshot</v>
      </c>
      <c r="U55" s="148"/>
      <c r="V55" s="148" t="str">
        <f>IF('Shooting Sports'!V32&lt;&gt;"", 'Shooting Sports'!V32, "")</f>
        <v/>
      </c>
    </row>
    <row r="56" spans="2:22">
      <c r="B56" s="139"/>
      <c r="D56" s="139"/>
      <c r="E56" s="139"/>
      <c r="G56" s="139"/>
      <c r="S56" s="148">
        <f>'Shooting Sports'!B33</f>
        <v>3</v>
      </c>
      <c r="T56" s="148" t="str">
        <f>'Shooting Sports'!C33</f>
        <v>Explain types of ammo</v>
      </c>
      <c r="U56" s="148"/>
      <c r="V56" s="148" t="str">
        <f>IF('Shooting Sports'!V33&lt;&gt;"", 'Shooting Sports'!V33, "")</f>
        <v/>
      </c>
    </row>
    <row r="57" spans="2:22" ht="12.75" customHeight="1">
      <c r="B57" s="139"/>
      <c r="D57" s="139"/>
      <c r="E57" s="139"/>
      <c r="G57" s="139"/>
      <c r="S57" s="148">
        <f>'Shooting Sports'!B34</f>
        <v>4</v>
      </c>
      <c r="T57" s="148" t="str">
        <f>'Shooting Sports'!C34</f>
        <v>Explain types of targets</v>
      </c>
      <c r="U57" s="148"/>
      <c r="V57" s="148" t="str">
        <f>IF('Shooting Sports'!V34&lt;&gt;"", 'Shooting Sports'!V34, "")</f>
        <v/>
      </c>
    </row>
    <row r="58" spans="2:22" ht="12.75" customHeight="1">
      <c r="B58" s="139"/>
      <c r="D58" s="139"/>
      <c r="E58" s="139"/>
      <c r="G58" s="139"/>
      <c r="S58" s="179"/>
      <c r="T58" s="178" t="str">
        <f>'Shooting Sports'!C36</f>
        <v>Slingshot: Level 2</v>
      </c>
      <c r="U58" s="179"/>
      <c r="V58" s="179" t="str">
        <f>IF('Shooting Sports'!V36&lt;&gt;"", 'Shooting Sports'!V36, "")</f>
        <v/>
      </c>
    </row>
    <row r="59" spans="2:22">
      <c r="D59" s="139"/>
      <c r="E59" s="139"/>
      <c r="G59" s="139"/>
      <c r="S59" s="148">
        <f>'Shooting Sports'!B37</f>
        <v>1</v>
      </c>
      <c r="T59" s="148" t="str">
        <f>'Shooting Sports'!C37</f>
        <v>Earn the Level 1 Emblem for Slingshot</v>
      </c>
      <c r="U59" s="148"/>
      <c r="V59" s="148" t="str">
        <f>IF('Shooting Sports'!V37&lt;&gt;"", 'Shooting Sports'!V37, "")</f>
        <v/>
      </c>
    </row>
    <row r="60" spans="2:22">
      <c r="S60" s="148" t="str">
        <f>'Shooting Sports'!B38</f>
        <v>S1</v>
      </c>
      <c r="T60" s="148" t="str">
        <f>'Shooting Sports'!C38</f>
        <v>Fire 3 shots in 2 volleys at a target</v>
      </c>
      <c r="U60" s="148"/>
      <c r="V60" s="148" t="str">
        <f>IF('Shooting Sports'!V38&lt;&gt;"", 'Shooting Sports'!V38, "")</f>
        <v/>
      </c>
    </row>
    <row r="61" spans="2:22">
      <c r="S61" s="148" t="str">
        <f>'Shooting Sports'!B39</f>
        <v>S2</v>
      </c>
      <c r="T61" s="148" t="str">
        <f>'Shooting Sports'!C39</f>
        <v>Demonstrate/Explain range commands</v>
      </c>
      <c r="U61" s="148"/>
      <c r="V61" s="148" t="str">
        <f>IF('Shooting Sports'!V39&lt;&gt;"", 'Shooting Sports'!V39, "")</f>
        <v/>
      </c>
    </row>
    <row r="62" spans="2:22">
      <c r="S62" s="148" t="str">
        <f>'Shooting Sports'!B40</f>
        <v>S3</v>
      </c>
      <c r="T62" s="148" t="str">
        <f>'Shooting Sports'!C40</f>
        <v>Shoot with your off hand</v>
      </c>
      <c r="U62" s="148"/>
      <c r="V62" s="148" t="str">
        <f>IF('Shooting Sports'!V40&lt;&gt;"", 'Shooting Sports'!V40, "")</f>
        <v/>
      </c>
    </row>
    <row r="63" spans="2:22" ht="12.75" customHeight="1">
      <c r="B63" s="139"/>
    </row>
    <row r="64" spans="2:22" ht="12.75" customHeight="1">
      <c r="B64" s="139"/>
      <c r="D64" s="139"/>
      <c r="E64" s="139"/>
      <c r="G64" s="139"/>
    </row>
    <row r="65" spans="2:17">
      <c r="D65" s="139"/>
      <c r="E65" s="139"/>
      <c r="G65" s="139"/>
    </row>
    <row r="69" spans="2:17">
      <c r="J69" s="139"/>
      <c r="L69" s="139"/>
      <c r="O69" s="139"/>
      <c r="Q69" s="139"/>
    </row>
    <row r="70" spans="2:17" ht="12.75" customHeight="1">
      <c r="B70" s="139"/>
      <c r="J70" s="139"/>
      <c r="L70" s="139"/>
      <c r="O70" s="139"/>
      <c r="Q70" s="139"/>
    </row>
    <row r="71" spans="2:17" ht="12.75" customHeight="1">
      <c r="B71" s="139"/>
      <c r="D71" s="139"/>
      <c r="E71" s="139"/>
      <c r="G71" s="139"/>
      <c r="J71" s="139"/>
      <c r="L71" s="139"/>
      <c r="O71" s="139"/>
      <c r="Q71" s="139"/>
    </row>
    <row r="72" spans="2:17" ht="12.75" customHeight="1">
      <c r="B72" s="139"/>
      <c r="D72" s="139"/>
      <c r="E72" s="139"/>
      <c r="G72" s="139"/>
    </row>
    <row r="73" spans="2:17">
      <c r="D73" s="139"/>
      <c r="E73" s="139"/>
      <c r="G73" s="139"/>
    </row>
    <row r="76" spans="2:17">
      <c r="J76" s="139"/>
      <c r="L76" s="139"/>
      <c r="O76" s="139"/>
      <c r="Q76" s="139"/>
    </row>
    <row r="77" spans="2:17" ht="13.15" customHeight="1">
      <c r="B77" s="139"/>
    </row>
    <row r="78" spans="2:17">
      <c r="D78" s="139"/>
      <c r="E78" s="139"/>
      <c r="G78" s="139"/>
    </row>
    <row r="80" spans="2:17">
      <c r="J80" s="139"/>
      <c r="L80" s="139"/>
      <c r="O80" s="139"/>
      <c r="Q80" s="139"/>
    </row>
    <row r="81" spans="2:17" ht="12.75" customHeight="1">
      <c r="B81" s="139"/>
      <c r="J81" s="139"/>
      <c r="L81" s="139"/>
      <c r="O81" s="139"/>
      <c r="Q81" s="139"/>
    </row>
    <row r="82" spans="2:17" ht="12.75" customHeight="1">
      <c r="B82" s="139"/>
      <c r="D82" s="139"/>
      <c r="E82" s="139"/>
    </row>
    <row r="83" spans="2:17">
      <c r="D83" s="139"/>
      <c r="E83" s="139"/>
    </row>
    <row r="84" spans="2:17">
      <c r="J84" s="139"/>
      <c r="L84" s="139"/>
      <c r="O84" s="139"/>
      <c r="Q84" s="139"/>
    </row>
    <row r="85" spans="2:17">
      <c r="B85" s="139"/>
      <c r="J85" s="139"/>
      <c r="L85" s="139"/>
      <c r="O85" s="139"/>
      <c r="Q85" s="139"/>
    </row>
    <row r="86" spans="2:17">
      <c r="B86" s="139"/>
      <c r="D86" s="139"/>
      <c r="E86" s="139"/>
      <c r="G86" s="141" t="str">
        <f>IF(Achievements!V91&lt;&gt;"", Achievements!V91, " ")</f>
        <v xml:space="preserve"> </v>
      </c>
      <c r="J86" s="139"/>
      <c r="L86" s="139"/>
      <c r="O86" s="139"/>
      <c r="Q86" s="139"/>
    </row>
    <row r="87" spans="2:17" ht="13.15" customHeight="1">
      <c r="B87" s="139"/>
      <c r="D87" s="139"/>
      <c r="E87" s="139"/>
      <c r="G87" s="141" t="str">
        <f>IF(Achievements!V92&lt;&gt;"", Achievements!V92, " ")</f>
        <v xml:space="preserve"> </v>
      </c>
      <c r="J87" s="139"/>
      <c r="L87" s="139"/>
      <c r="O87" s="139"/>
      <c r="Q87" s="139"/>
    </row>
    <row r="88" spans="2:17" ht="12.75" customHeight="1">
      <c r="B88" s="139"/>
      <c r="D88" s="139"/>
      <c r="E88" s="139"/>
      <c r="J88" s="139"/>
      <c r="L88" s="139"/>
      <c r="O88" s="139"/>
      <c r="Q88" s="139"/>
    </row>
    <row r="89" spans="2:17" ht="12.75" customHeight="1">
      <c r="B89" s="139"/>
      <c r="D89" s="139"/>
      <c r="E89" s="139"/>
    </row>
    <row r="90" spans="2:17">
      <c r="D90" s="139"/>
      <c r="E90" s="139"/>
    </row>
    <row r="93" spans="2:17">
      <c r="J93" s="139"/>
      <c r="L93" s="139"/>
      <c r="O93" s="139"/>
      <c r="Q93" s="139"/>
    </row>
    <row r="94" spans="2:17" ht="13.15" customHeight="1">
      <c r="B94" s="139"/>
    </row>
    <row r="95" spans="2:17">
      <c r="D95" s="139"/>
      <c r="E95" s="139"/>
    </row>
    <row r="101" spans="2:17">
      <c r="J101" s="139"/>
      <c r="L101" s="139"/>
      <c r="O101" s="139"/>
      <c r="Q101" s="139"/>
    </row>
    <row r="102" spans="2:17" ht="13.15" customHeight="1">
      <c r="B102" s="139"/>
    </row>
    <row r="103" spans="2:17">
      <c r="D103" s="139"/>
      <c r="E103" s="139"/>
      <c r="G103" s="139"/>
    </row>
    <row r="106" spans="2:17">
      <c r="J106" s="139"/>
      <c r="K106" s="106"/>
      <c r="L106" s="139"/>
      <c r="O106" s="139"/>
      <c r="Q106" s="139"/>
    </row>
    <row r="107" spans="2:17">
      <c r="B107" s="139"/>
      <c r="J107" s="139"/>
      <c r="K107" s="106"/>
      <c r="L107" s="139"/>
      <c r="O107" s="139"/>
      <c r="Q107" s="139"/>
    </row>
    <row r="108" spans="2:17">
      <c r="B108" s="139"/>
      <c r="D108" s="139"/>
      <c r="E108" s="139"/>
      <c r="G108" s="139"/>
      <c r="J108" s="139"/>
      <c r="K108" s="106"/>
      <c r="L108" s="139"/>
      <c r="O108" s="139"/>
      <c r="Q108" s="139"/>
    </row>
    <row r="109" spans="2:17">
      <c r="B109" s="139"/>
      <c r="D109" s="139"/>
      <c r="E109" s="139"/>
      <c r="G109" s="139"/>
      <c r="J109" s="139"/>
      <c r="K109" s="106"/>
      <c r="L109" s="139"/>
      <c r="O109" s="139"/>
      <c r="Q109" s="139"/>
    </row>
    <row r="110" spans="2:17">
      <c r="B110" s="139"/>
      <c r="D110" s="139"/>
      <c r="E110" s="139"/>
      <c r="G110" s="139"/>
      <c r="J110" s="139"/>
      <c r="K110" s="106"/>
      <c r="L110" s="139"/>
      <c r="O110" s="139"/>
      <c r="Q110" s="139"/>
    </row>
    <row r="111" spans="2:17">
      <c r="B111" s="139"/>
      <c r="D111" s="139"/>
      <c r="E111" s="139"/>
      <c r="G111" s="139"/>
      <c r="J111" s="139"/>
      <c r="K111" s="106"/>
      <c r="L111" s="139"/>
      <c r="O111" s="139"/>
      <c r="Q111" s="139"/>
    </row>
    <row r="112" spans="2:17">
      <c r="B112" s="139"/>
      <c r="D112" s="139"/>
      <c r="E112" s="139"/>
      <c r="G112" s="139"/>
      <c r="J112" s="139"/>
      <c r="K112" s="106"/>
      <c r="L112" s="139"/>
      <c r="O112" s="139"/>
      <c r="Q112" s="139"/>
    </row>
    <row r="113" spans="2:17">
      <c r="B113" s="139"/>
      <c r="D113" s="139"/>
      <c r="E113" s="139"/>
      <c r="G113" s="139"/>
      <c r="J113" s="139"/>
      <c r="K113" s="106"/>
      <c r="L113" s="139"/>
      <c r="O113" s="139"/>
      <c r="Q113" s="139"/>
    </row>
    <row r="114" spans="2:17">
      <c r="B114" s="139"/>
      <c r="D114" s="139"/>
      <c r="E114" s="139"/>
      <c r="G114" s="139"/>
      <c r="J114" s="139"/>
      <c r="K114" s="106"/>
      <c r="L114" s="139"/>
      <c r="O114" s="139"/>
      <c r="Q114" s="139"/>
    </row>
    <row r="115" spans="2:17">
      <c r="B115" s="139"/>
      <c r="D115" s="139"/>
      <c r="E115" s="139"/>
      <c r="G115" s="139"/>
      <c r="J115" s="139"/>
      <c r="K115" s="106"/>
      <c r="L115" s="139"/>
      <c r="O115" s="139"/>
      <c r="Q115" s="139"/>
    </row>
    <row r="116" spans="2:17">
      <c r="B116" s="139"/>
      <c r="D116" s="139"/>
      <c r="E116" s="139"/>
      <c r="G116" s="139"/>
      <c r="J116" s="139"/>
      <c r="K116" s="106"/>
      <c r="L116" s="139"/>
      <c r="O116" s="139"/>
      <c r="Q116" s="139"/>
    </row>
    <row r="117" spans="2:17">
      <c r="B117" s="139"/>
      <c r="D117" s="139"/>
      <c r="E117" s="139"/>
      <c r="G117" s="139"/>
      <c r="J117" s="139"/>
      <c r="K117" s="106"/>
      <c r="L117" s="139"/>
      <c r="O117" s="139"/>
      <c r="Q117" s="139"/>
    </row>
    <row r="118" spans="2:17">
      <c r="B118" s="139"/>
      <c r="D118" s="139"/>
      <c r="E118" s="139"/>
      <c r="G118" s="139"/>
      <c r="J118" s="139"/>
      <c r="K118" s="106"/>
      <c r="L118" s="139"/>
      <c r="O118" s="139"/>
      <c r="Q118" s="139"/>
    </row>
    <row r="119" spans="2:17">
      <c r="B119" s="139"/>
      <c r="D119" s="139"/>
      <c r="E119" s="139"/>
      <c r="G119" s="139"/>
      <c r="J119" s="139"/>
      <c r="K119" s="106"/>
      <c r="L119" s="139"/>
      <c r="O119" s="139"/>
      <c r="Q119" s="139"/>
    </row>
    <row r="120" spans="2:17">
      <c r="B120" s="139"/>
      <c r="D120" s="139"/>
      <c r="E120" s="139"/>
      <c r="G120" s="139"/>
      <c r="J120" s="139"/>
      <c r="K120" s="106"/>
      <c r="L120" s="139"/>
      <c r="O120" s="139"/>
      <c r="Q120" s="139"/>
    </row>
    <row r="121" spans="2:17">
      <c r="B121" s="139"/>
      <c r="D121" s="139"/>
      <c r="E121" s="139"/>
      <c r="G121" s="139"/>
      <c r="J121" s="139"/>
      <c r="K121" s="106"/>
      <c r="L121" s="139"/>
      <c r="O121" s="139"/>
      <c r="Q121" s="139"/>
    </row>
    <row r="122" spans="2:17">
      <c r="B122" s="139"/>
      <c r="D122" s="139"/>
      <c r="E122" s="139"/>
      <c r="G122" s="139"/>
      <c r="J122" s="139"/>
      <c r="K122" s="106"/>
      <c r="L122" s="139"/>
      <c r="O122" s="139"/>
      <c r="Q122" s="139"/>
    </row>
    <row r="123" spans="2:17">
      <c r="B123" s="139"/>
      <c r="D123" s="139"/>
      <c r="E123" s="139"/>
      <c r="G123" s="139"/>
      <c r="J123" s="139"/>
      <c r="K123" s="106"/>
      <c r="L123" s="139"/>
      <c r="O123" s="139"/>
      <c r="Q123" s="139"/>
    </row>
    <row r="124" spans="2:17">
      <c r="B124" s="139"/>
      <c r="D124" s="139"/>
      <c r="E124" s="139"/>
      <c r="G124" s="139"/>
      <c r="J124" s="139"/>
      <c r="K124" s="106"/>
      <c r="L124" s="139"/>
      <c r="O124" s="139"/>
      <c r="Q124" s="139"/>
    </row>
    <row r="125" spans="2:17">
      <c r="B125" s="139"/>
      <c r="D125" s="139"/>
      <c r="E125" s="139"/>
      <c r="G125" s="139"/>
      <c r="J125" s="139"/>
      <c r="K125" s="106"/>
      <c r="L125" s="139"/>
      <c r="O125" s="139"/>
      <c r="Q125" s="139"/>
    </row>
    <row r="126" spans="2:17">
      <c r="B126" s="139"/>
      <c r="D126" s="139"/>
      <c r="E126" s="139"/>
      <c r="G126" s="139"/>
      <c r="J126" s="139"/>
      <c r="K126" s="106"/>
      <c r="L126" s="139"/>
      <c r="O126" s="139"/>
      <c r="Q126" s="139"/>
    </row>
    <row r="127" spans="2:17">
      <c r="B127" s="139"/>
      <c r="D127" s="139"/>
      <c r="E127" s="139"/>
      <c r="G127" s="139"/>
      <c r="J127" s="139"/>
      <c r="K127" s="106"/>
      <c r="L127" s="139"/>
      <c r="O127" s="139"/>
      <c r="Q127" s="139"/>
    </row>
    <row r="128" spans="2:17">
      <c r="B128" s="139"/>
      <c r="D128" s="139"/>
      <c r="E128" s="139"/>
      <c r="G128" s="139"/>
      <c r="J128" s="139"/>
      <c r="K128" s="106"/>
      <c r="L128" s="139"/>
      <c r="O128" s="139"/>
      <c r="Q128" s="139"/>
    </row>
    <row r="129" spans="2:17">
      <c r="B129" s="139"/>
      <c r="D129" s="139"/>
      <c r="E129" s="139"/>
      <c r="G129" s="139"/>
      <c r="J129" s="139"/>
      <c r="K129" s="106"/>
      <c r="L129" s="139"/>
      <c r="O129" s="139"/>
      <c r="Q129" s="139"/>
    </row>
    <row r="130" spans="2:17">
      <c r="B130" s="139"/>
      <c r="D130" s="139"/>
      <c r="E130" s="139"/>
      <c r="G130" s="139"/>
      <c r="J130" s="139"/>
      <c r="K130" s="106"/>
      <c r="L130" s="139"/>
      <c r="O130" s="139"/>
      <c r="Q130" s="139"/>
    </row>
    <row r="131" spans="2:17">
      <c r="B131" s="139"/>
      <c r="D131" s="139"/>
      <c r="E131" s="139"/>
      <c r="G131" s="139"/>
      <c r="J131" s="139"/>
      <c r="K131" s="106"/>
      <c r="L131" s="139"/>
      <c r="O131" s="139"/>
      <c r="Q131" s="139"/>
    </row>
    <row r="132" spans="2:17">
      <c r="B132" s="139"/>
      <c r="D132" s="139"/>
      <c r="E132" s="139"/>
      <c r="G132" s="139"/>
      <c r="J132" s="139"/>
      <c r="K132" s="106"/>
      <c r="L132" s="139"/>
      <c r="O132" s="139"/>
      <c r="Q132" s="139"/>
    </row>
    <row r="133" spans="2:17">
      <c r="B133" s="139"/>
      <c r="D133" s="139"/>
      <c r="E133" s="139"/>
      <c r="G133" s="139"/>
      <c r="J133" s="139"/>
      <c r="K133" s="106"/>
      <c r="L133" s="139"/>
      <c r="O133" s="139"/>
      <c r="Q133" s="139"/>
    </row>
    <row r="134" spans="2:17">
      <c r="B134" s="139"/>
      <c r="D134" s="139"/>
      <c r="E134" s="139"/>
      <c r="G134" s="139"/>
      <c r="J134" s="139"/>
      <c r="K134" s="106"/>
      <c r="L134" s="139"/>
      <c r="O134" s="139"/>
      <c r="Q134" s="139"/>
    </row>
    <row r="135" spans="2:17">
      <c r="B135" s="139"/>
      <c r="D135" s="139"/>
      <c r="E135" s="139"/>
      <c r="G135" s="139"/>
      <c r="J135" s="139"/>
      <c r="K135" s="106"/>
      <c r="L135" s="139"/>
      <c r="O135" s="139"/>
      <c r="Q135" s="139"/>
    </row>
    <row r="136" spans="2:17">
      <c r="B136" s="139"/>
      <c r="D136" s="139"/>
      <c r="E136" s="139"/>
      <c r="G136" s="139"/>
      <c r="J136" s="139"/>
      <c r="K136" s="106"/>
      <c r="L136" s="139"/>
      <c r="O136" s="139"/>
      <c r="Q136" s="139"/>
    </row>
    <row r="137" spans="2:17">
      <c r="B137" s="139"/>
      <c r="D137" s="139"/>
      <c r="E137" s="139"/>
      <c r="G137" s="139"/>
      <c r="J137" s="139"/>
      <c r="K137" s="106"/>
      <c r="L137" s="139"/>
      <c r="O137" s="139"/>
      <c r="Q137" s="139"/>
    </row>
    <row r="138" spans="2:17">
      <c r="B138" s="139"/>
      <c r="D138" s="139"/>
      <c r="E138" s="139"/>
      <c r="G138" s="139"/>
      <c r="J138" s="139"/>
      <c r="K138" s="106"/>
      <c r="L138" s="139"/>
      <c r="O138" s="139"/>
      <c r="Q138" s="139"/>
    </row>
    <row r="139" spans="2:17">
      <c r="B139" s="139"/>
      <c r="D139" s="139"/>
      <c r="E139" s="139"/>
      <c r="G139" s="139"/>
      <c r="J139" s="139"/>
      <c r="K139" s="106"/>
      <c r="L139" s="139"/>
      <c r="O139" s="139"/>
      <c r="Q139" s="139"/>
    </row>
    <row r="140" spans="2:17">
      <c r="B140" s="139"/>
      <c r="D140" s="139"/>
      <c r="E140" s="139"/>
      <c r="G140" s="139"/>
      <c r="J140" s="139"/>
      <c r="K140" s="106"/>
      <c r="L140" s="139"/>
      <c r="O140" s="139"/>
      <c r="Q140" s="139"/>
    </row>
    <row r="141" spans="2:17">
      <c r="B141" s="139"/>
      <c r="D141" s="139"/>
      <c r="E141" s="139"/>
      <c r="G141" s="139"/>
      <c r="J141" s="139"/>
      <c r="K141" s="106"/>
      <c r="L141" s="139"/>
      <c r="O141" s="139"/>
      <c r="Q141" s="139"/>
    </row>
    <row r="142" spans="2:17">
      <c r="B142" s="139"/>
      <c r="D142" s="139"/>
      <c r="E142" s="139"/>
      <c r="G142" s="139"/>
      <c r="J142" s="139"/>
      <c r="K142" s="106"/>
      <c r="L142" s="139"/>
      <c r="O142" s="139"/>
      <c r="Q142" s="139"/>
    </row>
    <row r="143" spans="2:17">
      <c r="B143" s="139"/>
      <c r="D143" s="139"/>
      <c r="E143" s="139"/>
      <c r="G143" s="139"/>
      <c r="J143" s="139"/>
      <c r="K143" s="106"/>
      <c r="L143" s="139"/>
      <c r="O143" s="139"/>
      <c r="Q143" s="139"/>
    </row>
    <row r="144" spans="2:17">
      <c r="B144" s="139"/>
      <c r="D144" s="139"/>
      <c r="E144" s="139"/>
      <c r="G144" s="139"/>
      <c r="J144" s="139"/>
      <c r="K144" s="106"/>
      <c r="L144" s="139"/>
      <c r="O144" s="139"/>
      <c r="Q144" s="139"/>
    </row>
    <row r="145" spans="2:17">
      <c r="B145" s="139"/>
      <c r="D145" s="139"/>
      <c r="E145" s="139"/>
      <c r="G145" s="139"/>
      <c r="J145" s="139"/>
      <c r="K145" s="106"/>
      <c r="L145" s="139"/>
      <c r="O145" s="139"/>
      <c r="Q145" s="139"/>
    </row>
    <row r="146" spans="2:17">
      <c r="B146" s="139"/>
      <c r="D146" s="139"/>
      <c r="E146" s="139"/>
      <c r="G146" s="139"/>
      <c r="J146" s="139"/>
      <c r="K146" s="106"/>
      <c r="L146" s="139"/>
      <c r="O146" s="139"/>
      <c r="Q146" s="139"/>
    </row>
    <row r="147" spans="2:17">
      <c r="B147" s="139"/>
      <c r="D147" s="139"/>
      <c r="E147" s="139"/>
      <c r="G147" s="139"/>
      <c r="J147" s="139"/>
      <c r="K147" s="106"/>
      <c r="L147" s="139"/>
      <c r="O147" s="139"/>
      <c r="Q147" s="139"/>
    </row>
    <row r="148" spans="2:17">
      <c r="B148" s="139"/>
      <c r="D148" s="139"/>
      <c r="E148" s="139"/>
      <c r="G148" s="139"/>
      <c r="J148" s="139"/>
      <c r="K148" s="106"/>
      <c r="L148" s="139"/>
      <c r="O148" s="139"/>
      <c r="Q148" s="139"/>
    </row>
    <row r="149" spans="2:17">
      <c r="B149" s="139"/>
      <c r="D149" s="139"/>
      <c r="E149" s="139"/>
      <c r="G149" s="139"/>
      <c r="J149" s="139"/>
      <c r="K149" s="106"/>
      <c r="L149" s="139"/>
      <c r="O149" s="139"/>
      <c r="Q149" s="139"/>
    </row>
    <row r="150" spans="2:17">
      <c r="B150" s="139"/>
      <c r="D150" s="139"/>
      <c r="E150" s="139"/>
      <c r="G150" s="139"/>
      <c r="J150" s="139"/>
      <c r="K150" s="106"/>
      <c r="L150" s="139"/>
      <c r="O150" s="139"/>
      <c r="Q150" s="139"/>
    </row>
    <row r="151" spans="2:17">
      <c r="B151" s="139"/>
      <c r="D151" s="139"/>
      <c r="E151" s="139"/>
      <c r="G151" s="139"/>
      <c r="J151" s="139"/>
      <c r="K151" s="106"/>
      <c r="L151" s="139"/>
      <c r="O151" s="139"/>
      <c r="Q151" s="139"/>
    </row>
    <row r="152" spans="2:17">
      <c r="B152" s="139"/>
      <c r="D152" s="139"/>
      <c r="E152" s="139"/>
      <c r="G152" s="139"/>
      <c r="J152" s="139"/>
      <c r="K152" s="106"/>
      <c r="L152" s="139"/>
      <c r="O152" s="139"/>
      <c r="Q152" s="139"/>
    </row>
    <row r="153" spans="2:17">
      <c r="B153" s="139"/>
      <c r="D153" s="139"/>
      <c r="E153" s="139"/>
      <c r="G153" s="139"/>
      <c r="J153" s="139"/>
      <c r="K153" s="106"/>
      <c r="L153" s="139"/>
      <c r="O153" s="139"/>
      <c r="Q153" s="139"/>
    </row>
    <row r="154" spans="2:17">
      <c r="B154" s="139"/>
      <c r="D154" s="139"/>
      <c r="E154" s="139"/>
      <c r="G154" s="139"/>
      <c r="J154" s="139"/>
      <c r="K154" s="106"/>
      <c r="L154" s="139"/>
      <c r="O154" s="139"/>
      <c r="Q154" s="139"/>
    </row>
    <row r="155" spans="2:17">
      <c r="B155" s="139"/>
      <c r="D155" s="139"/>
      <c r="E155" s="139"/>
      <c r="G155" s="139"/>
      <c r="J155" s="139"/>
      <c r="K155" s="106"/>
      <c r="L155" s="139"/>
      <c r="O155" s="139"/>
      <c r="Q155" s="139"/>
    </row>
    <row r="156" spans="2:17">
      <c r="B156" s="139"/>
      <c r="D156" s="139"/>
      <c r="E156" s="139"/>
      <c r="G156" s="139"/>
      <c r="J156" s="139"/>
      <c r="K156" s="106"/>
      <c r="L156" s="139"/>
      <c r="O156" s="139"/>
      <c r="Q156" s="139"/>
    </row>
    <row r="157" spans="2:17">
      <c r="B157" s="139"/>
      <c r="D157" s="139"/>
      <c r="E157" s="139"/>
      <c r="G157" s="139"/>
      <c r="J157" s="139"/>
      <c r="K157" s="106"/>
      <c r="L157" s="139"/>
      <c r="O157" s="139"/>
      <c r="Q157" s="139"/>
    </row>
    <row r="158" spans="2:17">
      <c r="B158" s="139"/>
      <c r="D158" s="139"/>
      <c r="E158" s="139"/>
      <c r="G158" s="139"/>
      <c r="J158" s="139"/>
      <c r="K158" s="106"/>
      <c r="L158" s="139"/>
      <c r="O158" s="139"/>
      <c r="Q158" s="139"/>
    </row>
    <row r="159" spans="2:17">
      <c r="B159" s="139"/>
      <c r="D159" s="139"/>
      <c r="E159" s="139"/>
      <c r="G159" s="139"/>
      <c r="J159" s="139"/>
      <c r="K159" s="106"/>
      <c r="L159" s="139"/>
      <c r="O159" s="139"/>
      <c r="Q159" s="139"/>
    </row>
    <row r="160" spans="2:17">
      <c r="B160" s="139"/>
      <c r="D160" s="139"/>
      <c r="E160" s="139"/>
      <c r="G160" s="139"/>
      <c r="J160" s="139"/>
      <c r="K160" s="106"/>
      <c r="L160" s="139"/>
      <c r="O160" s="139"/>
      <c r="Q160" s="139"/>
    </row>
    <row r="161" spans="2:17">
      <c r="B161" s="139"/>
      <c r="D161" s="139"/>
      <c r="E161" s="139"/>
      <c r="G161" s="139"/>
      <c r="J161" s="139"/>
      <c r="K161" s="106"/>
      <c r="L161" s="139"/>
      <c r="O161" s="139"/>
      <c r="Q161" s="139"/>
    </row>
    <row r="162" spans="2:17">
      <c r="B162" s="139"/>
      <c r="D162" s="139"/>
      <c r="E162" s="139"/>
      <c r="G162" s="139"/>
      <c r="J162" s="139"/>
      <c r="K162" s="106"/>
      <c r="L162" s="139"/>
      <c r="O162" s="139"/>
      <c r="Q162" s="139"/>
    </row>
    <row r="163" spans="2:17">
      <c r="B163" s="139"/>
      <c r="D163" s="139"/>
      <c r="E163" s="139"/>
      <c r="G163" s="139"/>
      <c r="J163" s="139"/>
      <c r="K163" s="106"/>
      <c r="L163" s="139"/>
      <c r="O163" s="139"/>
      <c r="Q163" s="139"/>
    </row>
    <row r="164" spans="2:17">
      <c r="B164" s="139"/>
      <c r="D164" s="139"/>
      <c r="E164" s="139"/>
      <c r="G164" s="139"/>
      <c r="J164" s="139"/>
      <c r="K164" s="106"/>
      <c r="L164" s="139"/>
      <c r="O164" s="139"/>
      <c r="Q164" s="139"/>
    </row>
    <row r="165" spans="2:17">
      <c r="B165" s="139"/>
      <c r="D165" s="139"/>
      <c r="E165" s="139"/>
      <c r="G165" s="139"/>
      <c r="J165" s="139"/>
      <c r="K165" s="106"/>
      <c r="L165" s="139"/>
      <c r="O165" s="139"/>
      <c r="Q165" s="139"/>
    </row>
    <row r="166" spans="2:17">
      <c r="B166" s="139"/>
      <c r="D166" s="139"/>
      <c r="E166" s="139"/>
      <c r="G166" s="139"/>
      <c r="J166" s="139"/>
      <c r="K166" s="106"/>
      <c r="L166" s="139"/>
      <c r="O166" s="139"/>
      <c r="Q166" s="139"/>
    </row>
    <row r="167" spans="2:17">
      <c r="B167" s="139"/>
      <c r="D167" s="139"/>
      <c r="E167" s="139"/>
      <c r="G167" s="139"/>
      <c r="J167" s="139"/>
      <c r="K167" s="106"/>
      <c r="L167" s="139"/>
      <c r="O167" s="139"/>
      <c r="Q167" s="139"/>
    </row>
    <row r="168" spans="2:17">
      <c r="B168" s="139"/>
      <c r="D168" s="139"/>
      <c r="E168" s="139"/>
      <c r="G168" s="139"/>
      <c r="J168" s="139"/>
      <c r="K168" s="106"/>
      <c r="L168" s="139"/>
      <c r="O168" s="139"/>
      <c r="Q168" s="139"/>
    </row>
    <row r="169" spans="2:17">
      <c r="B169" s="139"/>
      <c r="D169" s="139"/>
      <c r="E169" s="139"/>
      <c r="G169" s="139"/>
      <c r="J169" s="139"/>
      <c r="K169" s="106"/>
      <c r="L169" s="139"/>
      <c r="O169" s="139"/>
      <c r="Q169" s="139"/>
    </row>
    <row r="170" spans="2:17">
      <c r="B170" s="139"/>
      <c r="D170" s="139"/>
      <c r="E170" s="139"/>
      <c r="G170" s="139"/>
      <c r="J170" s="139"/>
      <c r="K170" s="106"/>
      <c r="L170" s="139"/>
      <c r="O170" s="139"/>
      <c r="Q170" s="139"/>
    </row>
    <row r="171" spans="2:17">
      <c r="B171" s="139"/>
      <c r="D171" s="139"/>
      <c r="E171" s="139"/>
      <c r="G171" s="139"/>
      <c r="J171" s="139"/>
      <c r="K171" s="106"/>
      <c r="L171" s="139"/>
      <c r="O171" s="139"/>
      <c r="Q171" s="139"/>
    </row>
    <row r="172" spans="2:17">
      <c r="B172" s="139"/>
      <c r="D172" s="139"/>
      <c r="E172" s="139"/>
      <c r="G172" s="139"/>
      <c r="J172" s="139"/>
      <c r="K172" s="106"/>
      <c r="L172" s="139"/>
      <c r="O172" s="139"/>
      <c r="Q172" s="139"/>
    </row>
    <row r="173" spans="2:17">
      <c r="B173" s="139"/>
      <c r="D173" s="139"/>
      <c r="E173" s="139"/>
      <c r="G173" s="139"/>
      <c r="J173" s="139"/>
      <c r="K173" s="106"/>
      <c r="L173" s="139"/>
      <c r="O173" s="139"/>
      <c r="Q173" s="139"/>
    </row>
    <row r="174" spans="2:17">
      <c r="B174" s="139"/>
      <c r="D174" s="139"/>
      <c r="E174" s="139"/>
      <c r="G174" s="139"/>
      <c r="J174" s="139"/>
      <c r="K174" s="106"/>
      <c r="L174" s="139"/>
      <c r="O174" s="139"/>
      <c r="Q174" s="139"/>
    </row>
    <row r="175" spans="2:17">
      <c r="B175" s="139"/>
      <c r="D175" s="139"/>
      <c r="E175" s="139"/>
      <c r="G175" s="139"/>
      <c r="J175" s="139"/>
      <c r="K175" s="106"/>
      <c r="L175" s="139"/>
      <c r="O175" s="139"/>
      <c r="Q175" s="139"/>
    </row>
    <row r="176" spans="2:17">
      <c r="B176" s="139"/>
      <c r="D176" s="139"/>
      <c r="E176" s="139"/>
      <c r="G176" s="139"/>
      <c r="J176" s="139"/>
      <c r="K176" s="106"/>
      <c r="L176" s="139"/>
      <c r="O176" s="139"/>
      <c r="Q176" s="139"/>
    </row>
    <row r="177" spans="2:17">
      <c r="B177" s="139"/>
      <c r="D177" s="139"/>
      <c r="E177" s="139"/>
      <c r="G177" s="139"/>
      <c r="J177" s="139"/>
      <c r="K177" s="106"/>
      <c r="L177" s="139"/>
      <c r="O177" s="139"/>
      <c r="Q177" s="139"/>
    </row>
    <row r="178" spans="2:17">
      <c r="B178" s="139"/>
      <c r="D178" s="139"/>
      <c r="E178" s="139"/>
      <c r="G178" s="139"/>
      <c r="J178" s="139"/>
      <c r="K178" s="106"/>
      <c r="L178" s="139"/>
      <c r="O178" s="139"/>
      <c r="Q178" s="139"/>
    </row>
    <row r="179" spans="2:17">
      <c r="B179" s="139"/>
      <c r="D179" s="139"/>
      <c r="E179" s="139"/>
      <c r="G179" s="139"/>
      <c r="J179" s="139"/>
      <c r="K179" s="106"/>
      <c r="L179" s="139"/>
      <c r="O179" s="139"/>
      <c r="Q179" s="139"/>
    </row>
    <row r="180" spans="2:17">
      <c r="B180" s="139"/>
      <c r="D180" s="139"/>
      <c r="E180" s="139"/>
      <c r="G180" s="139"/>
      <c r="J180" s="139"/>
      <c r="K180" s="106"/>
      <c r="L180" s="139"/>
      <c r="O180" s="139"/>
      <c r="Q180" s="139"/>
    </row>
    <row r="181" spans="2:17">
      <c r="B181" s="139"/>
      <c r="D181" s="139"/>
      <c r="E181" s="139"/>
      <c r="G181" s="139"/>
      <c r="J181" s="139"/>
      <c r="K181" s="106"/>
      <c r="L181" s="139"/>
      <c r="O181" s="139"/>
      <c r="Q181" s="139"/>
    </row>
    <row r="182" spans="2:17">
      <c r="B182" s="139"/>
      <c r="D182" s="139"/>
      <c r="E182" s="139"/>
      <c r="G182" s="139"/>
      <c r="J182" s="139"/>
      <c r="K182" s="106"/>
      <c r="L182" s="139"/>
      <c r="O182" s="139"/>
      <c r="Q182" s="139"/>
    </row>
    <row r="183" spans="2:17">
      <c r="B183" s="139"/>
      <c r="D183" s="139"/>
      <c r="E183" s="139"/>
      <c r="G183" s="139"/>
      <c r="J183" s="139"/>
      <c r="K183" s="106"/>
      <c r="L183" s="139"/>
      <c r="O183" s="139"/>
      <c r="Q183" s="139"/>
    </row>
    <row r="184" spans="2:17">
      <c r="B184" s="139"/>
      <c r="D184" s="139"/>
      <c r="E184" s="139"/>
      <c r="G184" s="139"/>
      <c r="J184" s="139"/>
      <c r="K184" s="106"/>
      <c r="L184" s="139"/>
      <c r="O184" s="139"/>
      <c r="Q184" s="139"/>
    </row>
    <row r="185" spans="2:17">
      <c r="B185" s="139"/>
      <c r="D185" s="139"/>
      <c r="E185" s="139"/>
      <c r="G185" s="139"/>
      <c r="J185" s="139"/>
      <c r="K185" s="106"/>
      <c r="L185" s="139"/>
      <c r="O185" s="139"/>
      <c r="Q185" s="139"/>
    </row>
    <row r="186" spans="2:17">
      <c r="B186" s="139"/>
      <c r="D186" s="139"/>
      <c r="E186" s="139"/>
      <c r="G186" s="139"/>
      <c r="J186" s="139"/>
      <c r="K186" s="106"/>
      <c r="L186" s="139"/>
      <c r="O186" s="139"/>
      <c r="Q186" s="139"/>
    </row>
    <row r="187" spans="2:17">
      <c r="B187" s="139"/>
      <c r="D187" s="139"/>
      <c r="E187" s="139"/>
      <c r="G187" s="139"/>
      <c r="J187" s="139"/>
      <c r="K187" s="106"/>
      <c r="L187" s="139"/>
      <c r="O187" s="139"/>
      <c r="Q187" s="139"/>
    </row>
    <row r="188" spans="2:17">
      <c r="B188" s="139"/>
      <c r="D188" s="139"/>
      <c r="E188" s="139"/>
      <c r="G188" s="139"/>
      <c r="J188" s="139"/>
      <c r="K188" s="106"/>
      <c r="L188" s="139"/>
      <c r="O188" s="139"/>
      <c r="Q188" s="139"/>
    </row>
    <row r="189" spans="2:17">
      <c r="B189" s="139"/>
      <c r="D189" s="139"/>
      <c r="E189" s="139"/>
      <c r="G189" s="139"/>
      <c r="J189" s="139"/>
      <c r="K189" s="106"/>
      <c r="L189" s="139"/>
      <c r="O189" s="139"/>
      <c r="Q189" s="139"/>
    </row>
    <row r="190" spans="2:17">
      <c r="B190" s="139"/>
      <c r="D190" s="139"/>
      <c r="E190" s="139"/>
      <c r="G190" s="139"/>
      <c r="J190" s="139"/>
      <c r="K190" s="106"/>
      <c r="L190" s="139"/>
      <c r="O190" s="139"/>
      <c r="Q190" s="139"/>
    </row>
    <row r="191" spans="2:17">
      <c r="B191" s="139"/>
      <c r="D191" s="139"/>
      <c r="E191" s="139"/>
      <c r="G191" s="139"/>
      <c r="J191" s="139"/>
      <c r="K191" s="106"/>
      <c r="L191" s="139"/>
      <c r="O191" s="139"/>
      <c r="Q191" s="139"/>
    </row>
    <row r="192" spans="2:17">
      <c r="B192" s="139"/>
      <c r="D192" s="139"/>
      <c r="E192" s="139"/>
      <c r="G192" s="139"/>
      <c r="J192" s="139"/>
      <c r="K192" s="106"/>
      <c r="L192" s="139"/>
      <c r="O192" s="139"/>
      <c r="Q192" s="139"/>
    </row>
    <row r="193" spans="2:17">
      <c r="B193" s="139"/>
      <c r="D193" s="139"/>
      <c r="E193" s="139"/>
      <c r="G193" s="139"/>
      <c r="J193" s="139"/>
      <c r="K193" s="106"/>
      <c r="L193" s="139"/>
      <c r="O193" s="139"/>
      <c r="Q193" s="139"/>
    </row>
    <row r="194" spans="2:17">
      <c r="B194" s="139"/>
      <c r="D194" s="139"/>
      <c r="E194" s="139"/>
      <c r="G194" s="139"/>
      <c r="J194" s="139"/>
      <c r="K194" s="106"/>
      <c r="L194" s="139"/>
      <c r="O194" s="139"/>
      <c r="Q194" s="139"/>
    </row>
    <row r="195" spans="2:17">
      <c r="B195" s="139"/>
      <c r="D195" s="139"/>
      <c r="E195" s="139"/>
      <c r="G195" s="139"/>
      <c r="J195" s="139"/>
      <c r="K195" s="106"/>
      <c r="L195" s="139"/>
      <c r="O195" s="139"/>
      <c r="Q195" s="139"/>
    </row>
    <row r="196" spans="2:17">
      <c r="B196" s="139"/>
      <c r="D196" s="139"/>
      <c r="E196" s="139"/>
      <c r="G196" s="139"/>
      <c r="J196" s="139"/>
      <c r="K196" s="106"/>
      <c r="L196" s="139"/>
      <c r="O196" s="139"/>
      <c r="Q196" s="139"/>
    </row>
    <row r="197" spans="2:17">
      <c r="B197" s="139"/>
      <c r="D197" s="139"/>
      <c r="E197" s="139"/>
      <c r="G197" s="139"/>
      <c r="J197" s="139"/>
      <c r="K197" s="106"/>
      <c r="L197" s="139"/>
      <c r="O197" s="139"/>
      <c r="Q197" s="139"/>
    </row>
    <row r="198" spans="2:17">
      <c r="B198" s="139"/>
      <c r="D198" s="139"/>
      <c r="E198" s="139"/>
      <c r="G198" s="139"/>
      <c r="J198" s="139"/>
      <c r="K198" s="106"/>
      <c r="L198" s="139"/>
      <c r="O198" s="139"/>
      <c r="Q198" s="139"/>
    </row>
    <row r="199" spans="2:17">
      <c r="B199" s="139"/>
      <c r="D199" s="139"/>
      <c r="E199" s="139"/>
      <c r="G199" s="139"/>
      <c r="J199" s="139"/>
      <c r="K199" s="106"/>
      <c r="L199" s="139"/>
      <c r="O199" s="139"/>
      <c r="Q199" s="139"/>
    </row>
    <row r="200" spans="2:17">
      <c r="B200" s="139"/>
      <c r="D200" s="139"/>
      <c r="E200" s="139"/>
      <c r="G200" s="139"/>
      <c r="J200" s="139"/>
      <c r="K200" s="106"/>
      <c r="L200" s="139"/>
      <c r="O200" s="139"/>
      <c r="Q200" s="139"/>
    </row>
    <row r="201" spans="2:17">
      <c r="B201" s="139"/>
      <c r="D201" s="139"/>
      <c r="E201" s="139"/>
      <c r="G201" s="139"/>
      <c r="J201" s="139"/>
      <c r="K201" s="106"/>
      <c r="L201" s="139"/>
      <c r="O201" s="139"/>
      <c r="Q201" s="139"/>
    </row>
    <row r="202" spans="2:17">
      <c r="B202" s="139"/>
      <c r="D202" s="139"/>
      <c r="E202" s="139"/>
      <c r="G202" s="139"/>
      <c r="J202" s="139"/>
      <c r="K202" s="106"/>
      <c r="L202" s="139"/>
      <c r="O202" s="139"/>
      <c r="Q202" s="139"/>
    </row>
    <row r="203" spans="2:17">
      <c r="B203" s="139"/>
      <c r="D203" s="139"/>
      <c r="E203" s="139"/>
      <c r="G203" s="139"/>
      <c r="J203" s="139"/>
      <c r="K203" s="106"/>
      <c r="L203" s="139"/>
      <c r="O203" s="139"/>
      <c r="Q203" s="139"/>
    </row>
    <row r="204" spans="2:17">
      <c r="B204" s="139"/>
      <c r="D204" s="139"/>
      <c r="E204" s="139"/>
      <c r="G204" s="139"/>
      <c r="J204" s="139"/>
      <c r="K204" s="106"/>
      <c r="L204" s="139"/>
      <c r="O204" s="139"/>
      <c r="Q204" s="139"/>
    </row>
    <row r="205" spans="2:17">
      <c r="B205" s="139"/>
      <c r="D205" s="139"/>
      <c r="E205" s="139"/>
      <c r="G205" s="139"/>
      <c r="J205" s="139"/>
      <c r="K205" s="106"/>
      <c r="L205" s="139"/>
      <c r="O205" s="139"/>
      <c r="Q205" s="139"/>
    </row>
    <row r="206" spans="2:17">
      <c r="B206" s="139"/>
      <c r="D206" s="139"/>
      <c r="E206" s="139"/>
      <c r="G206" s="139"/>
      <c r="J206" s="139"/>
      <c r="K206" s="106"/>
      <c r="L206" s="139"/>
      <c r="O206" s="139"/>
      <c r="Q206" s="139"/>
    </row>
    <row r="207" spans="2:17">
      <c r="B207" s="139"/>
      <c r="D207" s="139"/>
      <c r="E207" s="139"/>
      <c r="G207" s="139"/>
      <c r="J207" s="139"/>
      <c r="K207" s="106"/>
      <c r="L207" s="139"/>
      <c r="O207" s="139"/>
      <c r="Q207" s="139"/>
    </row>
    <row r="208" spans="2:17">
      <c r="B208" s="139"/>
      <c r="D208" s="139"/>
      <c r="E208" s="139"/>
      <c r="G208" s="139"/>
      <c r="J208" s="139"/>
      <c r="K208" s="106"/>
      <c r="L208" s="139"/>
      <c r="O208" s="139"/>
      <c r="Q208" s="139"/>
    </row>
    <row r="209" spans="2:17">
      <c r="B209" s="139"/>
      <c r="D209" s="139"/>
      <c r="E209" s="139"/>
      <c r="G209" s="139"/>
      <c r="J209" s="139"/>
      <c r="K209" s="106"/>
      <c r="L209" s="139"/>
      <c r="O209" s="139"/>
      <c r="Q209" s="139"/>
    </row>
    <row r="210" spans="2:17">
      <c r="B210" s="139"/>
      <c r="D210" s="139"/>
      <c r="E210" s="139"/>
      <c r="G210" s="139"/>
      <c r="J210" s="139"/>
      <c r="K210" s="106"/>
      <c r="L210" s="139"/>
      <c r="O210" s="139"/>
      <c r="Q210" s="139"/>
    </row>
    <row r="211" spans="2:17">
      <c r="B211" s="139"/>
      <c r="D211" s="139"/>
      <c r="E211" s="139"/>
      <c r="G211" s="139"/>
      <c r="J211" s="139"/>
      <c r="K211" s="106"/>
      <c r="L211" s="139"/>
      <c r="O211" s="139"/>
      <c r="Q211" s="139"/>
    </row>
    <row r="212" spans="2:17">
      <c r="B212" s="139"/>
      <c r="D212" s="139"/>
      <c r="E212" s="139"/>
      <c r="G212" s="139"/>
      <c r="J212" s="139"/>
      <c r="K212" s="106"/>
      <c r="L212" s="139"/>
      <c r="O212" s="139"/>
      <c r="Q212" s="139"/>
    </row>
    <row r="213" spans="2:17">
      <c r="B213" s="139"/>
      <c r="D213" s="139"/>
      <c r="E213" s="139"/>
      <c r="G213" s="139"/>
      <c r="J213" s="139"/>
      <c r="K213" s="106"/>
      <c r="L213" s="139"/>
      <c r="O213" s="139"/>
      <c r="Q213" s="139"/>
    </row>
    <row r="214" spans="2:17">
      <c r="B214" s="139"/>
      <c r="D214" s="139"/>
      <c r="E214" s="139"/>
      <c r="G214" s="139"/>
      <c r="J214" s="139"/>
      <c r="K214" s="106"/>
      <c r="L214" s="139"/>
      <c r="O214" s="139"/>
      <c r="Q214" s="139"/>
    </row>
    <row r="215" spans="2:17">
      <c r="B215" s="139"/>
      <c r="D215" s="139"/>
      <c r="E215" s="139"/>
      <c r="G215" s="139"/>
      <c r="J215" s="139"/>
      <c r="K215" s="106"/>
      <c r="L215" s="139"/>
      <c r="O215" s="139"/>
      <c r="Q215" s="139"/>
    </row>
    <row r="216" spans="2:17">
      <c r="B216" s="139"/>
      <c r="D216" s="139"/>
      <c r="E216" s="139"/>
      <c r="G216" s="139"/>
      <c r="J216" s="139"/>
      <c r="K216" s="106"/>
      <c r="L216" s="139"/>
      <c r="O216" s="139"/>
      <c r="Q216" s="139"/>
    </row>
    <row r="217" spans="2:17">
      <c r="B217" s="139"/>
      <c r="D217" s="139"/>
      <c r="E217" s="139"/>
      <c r="G217" s="139"/>
      <c r="J217" s="139"/>
      <c r="K217" s="106"/>
      <c r="L217" s="139"/>
      <c r="O217" s="139"/>
      <c r="Q217" s="139"/>
    </row>
    <row r="218" spans="2:17">
      <c r="B218" s="139"/>
      <c r="D218" s="139"/>
      <c r="E218" s="139"/>
      <c r="G218" s="139"/>
      <c r="J218" s="139"/>
      <c r="K218" s="106"/>
      <c r="L218" s="139"/>
      <c r="O218" s="139"/>
      <c r="Q218" s="139"/>
    </row>
    <row r="219" spans="2:17">
      <c r="B219" s="139"/>
      <c r="D219" s="139"/>
      <c r="E219" s="139"/>
      <c r="G219" s="139"/>
      <c r="J219" s="139"/>
      <c r="K219" s="106"/>
      <c r="L219" s="139"/>
      <c r="O219" s="139"/>
      <c r="Q219" s="139"/>
    </row>
    <row r="220" spans="2:17">
      <c r="B220" s="139"/>
      <c r="D220" s="139"/>
      <c r="E220" s="139"/>
      <c r="G220" s="139"/>
      <c r="J220" s="139"/>
      <c r="K220" s="106"/>
      <c r="L220" s="139"/>
      <c r="O220" s="139"/>
      <c r="Q220" s="139"/>
    </row>
    <row r="221" spans="2:17">
      <c r="B221" s="139"/>
      <c r="D221" s="139"/>
      <c r="E221" s="139"/>
      <c r="G221" s="139"/>
      <c r="J221" s="139"/>
      <c r="K221" s="106"/>
      <c r="L221" s="139"/>
      <c r="O221" s="139"/>
      <c r="Q221" s="139"/>
    </row>
    <row r="222" spans="2:17">
      <c r="B222" s="139"/>
      <c r="D222" s="139"/>
      <c r="E222" s="139"/>
      <c r="G222" s="139"/>
      <c r="J222" s="139"/>
      <c r="K222" s="106"/>
      <c r="L222" s="139"/>
      <c r="O222" s="139"/>
      <c r="Q222" s="139"/>
    </row>
    <row r="223" spans="2:17">
      <c r="B223" s="139"/>
      <c r="D223" s="139"/>
      <c r="E223" s="139"/>
      <c r="G223" s="139"/>
      <c r="J223" s="139"/>
      <c r="K223" s="106"/>
      <c r="L223" s="139"/>
      <c r="O223" s="139"/>
      <c r="Q223" s="139"/>
    </row>
    <row r="224" spans="2:17">
      <c r="B224" s="139"/>
      <c r="D224" s="139"/>
      <c r="E224" s="139"/>
      <c r="G224" s="139"/>
      <c r="J224" s="139"/>
      <c r="K224" s="106"/>
      <c r="L224" s="139"/>
      <c r="O224" s="139"/>
      <c r="Q224" s="139"/>
    </row>
    <row r="225" spans="2:17">
      <c r="B225" s="139"/>
      <c r="D225" s="139"/>
      <c r="E225" s="139"/>
      <c r="G225" s="139"/>
      <c r="J225" s="139"/>
      <c r="K225" s="106"/>
      <c r="L225" s="139"/>
      <c r="O225" s="139"/>
      <c r="Q225" s="139"/>
    </row>
    <row r="226" spans="2:17">
      <c r="B226" s="139"/>
      <c r="D226" s="139"/>
      <c r="E226" s="139"/>
      <c r="G226" s="139"/>
      <c r="J226" s="139"/>
      <c r="K226" s="106"/>
      <c r="L226" s="139"/>
      <c r="O226" s="139"/>
      <c r="Q226" s="139"/>
    </row>
    <row r="227" spans="2:17">
      <c r="B227" s="139"/>
      <c r="D227" s="139"/>
      <c r="E227" s="139"/>
      <c r="G227" s="139"/>
      <c r="J227" s="139"/>
      <c r="K227" s="106"/>
      <c r="L227" s="139"/>
      <c r="O227" s="139"/>
      <c r="Q227" s="139"/>
    </row>
    <row r="228" spans="2:17">
      <c r="B228" s="139"/>
      <c r="D228" s="139"/>
      <c r="E228" s="139"/>
      <c r="G228" s="139"/>
      <c r="J228" s="139"/>
      <c r="K228" s="106"/>
      <c r="L228" s="139"/>
      <c r="O228" s="139"/>
      <c r="Q228" s="139"/>
    </row>
    <row r="229" spans="2:17">
      <c r="B229" s="139"/>
      <c r="D229" s="139"/>
      <c r="E229" s="139"/>
      <c r="G229" s="139"/>
      <c r="J229" s="139"/>
      <c r="K229" s="106"/>
      <c r="L229" s="139"/>
      <c r="O229" s="139"/>
      <c r="Q229" s="139"/>
    </row>
    <row r="230" spans="2:17">
      <c r="B230" s="139"/>
      <c r="D230" s="139"/>
      <c r="E230" s="139"/>
      <c r="G230" s="139"/>
      <c r="J230" s="139"/>
      <c r="K230" s="106"/>
      <c r="L230" s="139"/>
      <c r="O230" s="139"/>
      <c r="Q230" s="139"/>
    </row>
    <row r="231" spans="2:17">
      <c r="B231" s="139"/>
      <c r="D231" s="139"/>
      <c r="E231" s="139"/>
      <c r="G231" s="139"/>
      <c r="J231" s="139"/>
      <c r="K231" s="106"/>
      <c r="L231" s="139"/>
      <c r="O231" s="139"/>
      <c r="Q231" s="139"/>
    </row>
    <row r="232" spans="2:17">
      <c r="B232" s="139"/>
      <c r="D232" s="139"/>
      <c r="E232" s="139"/>
      <c r="G232" s="139"/>
      <c r="J232" s="139"/>
      <c r="K232" s="106"/>
      <c r="L232" s="139"/>
      <c r="O232" s="139"/>
      <c r="Q232" s="139"/>
    </row>
    <row r="233" spans="2:17">
      <c r="B233" s="139"/>
      <c r="D233" s="139"/>
      <c r="E233" s="139"/>
      <c r="G233" s="139"/>
      <c r="J233" s="139"/>
      <c r="K233" s="106"/>
      <c r="L233" s="139"/>
      <c r="O233" s="139"/>
      <c r="Q233" s="139"/>
    </row>
    <row r="234" spans="2:17">
      <c r="B234" s="139"/>
      <c r="D234" s="139"/>
      <c r="E234" s="139"/>
      <c r="G234" s="139"/>
      <c r="J234" s="139"/>
      <c r="K234" s="106"/>
      <c r="L234" s="139"/>
      <c r="O234" s="139"/>
      <c r="Q234" s="139"/>
    </row>
    <row r="235" spans="2:17">
      <c r="B235" s="139"/>
      <c r="D235" s="139"/>
      <c r="E235" s="139"/>
      <c r="G235" s="139"/>
      <c r="J235" s="139"/>
      <c r="K235" s="106"/>
      <c r="L235" s="139"/>
      <c r="O235" s="139"/>
      <c r="Q235" s="139"/>
    </row>
    <row r="236" spans="2:17">
      <c r="B236" s="139"/>
      <c r="D236" s="139"/>
      <c r="E236" s="139"/>
      <c r="G236" s="139"/>
      <c r="J236" s="139"/>
      <c r="K236" s="106"/>
      <c r="L236" s="139"/>
      <c r="O236" s="139"/>
      <c r="Q236" s="139"/>
    </row>
    <row r="237" spans="2:17">
      <c r="B237" s="139"/>
      <c r="D237" s="139"/>
      <c r="E237" s="139"/>
      <c r="G237" s="139"/>
      <c r="J237" s="139"/>
      <c r="K237" s="106"/>
      <c r="L237" s="139"/>
      <c r="O237" s="139"/>
      <c r="Q237" s="139"/>
    </row>
    <row r="238" spans="2:17">
      <c r="B238" s="139"/>
      <c r="D238" s="139"/>
      <c r="E238" s="139"/>
      <c r="G238" s="139"/>
      <c r="J238" s="139"/>
      <c r="K238" s="106"/>
      <c r="L238" s="139"/>
      <c r="O238" s="139"/>
      <c r="Q238" s="139"/>
    </row>
    <row r="239" spans="2:17">
      <c r="B239" s="139"/>
      <c r="D239" s="139"/>
      <c r="E239" s="139"/>
      <c r="G239" s="139"/>
      <c r="J239" s="139"/>
      <c r="K239" s="106"/>
      <c r="L239" s="139"/>
      <c r="O239" s="139"/>
      <c r="Q239" s="139"/>
    </row>
    <row r="240" spans="2:17">
      <c r="B240" s="139"/>
      <c r="D240" s="139"/>
      <c r="E240" s="139"/>
      <c r="G240" s="139"/>
      <c r="J240" s="139"/>
      <c r="K240" s="106"/>
      <c r="L240" s="139"/>
      <c r="O240" s="139"/>
      <c r="Q240" s="139"/>
    </row>
    <row r="241" spans="2:17">
      <c r="B241" s="139"/>
      <c r="D241" s="139"/>
      <c r="E241" s="139"/>
      <c r="G241" s="139"/>
      <c r="J241" s="139"/>
      <c r="K241" s="106"/>
      <c r="L241" s="139"/>
      <c r="O241" s="139"/>
      <c r="Q241" s="139"/>
    </row>
    <row r="242" spans="2:17">
      <c r="B242" s="139"/>
      <c r="D242" s="139"/>
      <c r="E242" s="139"/>
      <c r="G242" s="139"/>
      <c r="J242" s="139"/>
      <c r="K242" s="106"/>
      <c r="L242" s="139"/>
      <c r="O242" s="139"/>
      <c r="Q242" s="139"/>
    </row>
    <row r="243" spans="2:17">
      <c r="B243" s="139"/>
      <c r="D243" s="139"/>
      <c r="E243" s="139"/>
      <c r="G243" s="139"/>
      <c r="J243" s="139"/>
      <c r="K243" s="106"/>
      <c r="L243" s="139"/>
      <c r="O243" s="139"/>
      <c r="Q243" s="139"/>
    </row>
    <row r="244" spans="2:17">
      <c r="B244" s="139"/>
      <c r="D244" s="139"/>
      <c r="E244" s="139"/>
      <c r="G244" s="139"/>
      <c r="J244" s="139"/>
      <c r="K244" s="106"/>
      <c r="L244" s="139"/>
      <c r="O244" s="139"/>
      <c r="Q244" s="139"/>
    </row>
    <row r="245" spans="2:17">
      <c r="B245" s="139"/>
      <c r="D245" s="139"/>
      <c r="E245" s="139"/>
      <c r="G245" s="139"/>
      <c r="J245" s="139"/>
      <c r="K245" s="106"/>
      <c r="L245" s="139"/>
      <c r="O245" s="139"/>
      <c r="Q245" s="139"/>
    </row>
    <row r="246" spans="2:17">
      <c r="B246" s="139"/>
      <c r="D246" s="139"/>
      <c r="E246" s="139"/>
      <c r="G246" s="139"/>
      <c r="J246" s="139"/>
      <c r="K246" s="106"/>
      <c r="L246" s="139"/>
      <c r="O246" s="139"/>
      <c r="Q246" s="139"/>
    </row>
    <row r="247" spans="2:17">
      <c r="B247" s="139"/>
      <c r="D247" s="139"/>
      <c r="E247" s="139"/>
      <c r="G247" s="139"/>
      <c r="J247" s="139"/>
      <c r="K247" s="106"/>
      <c r="L247" s="139"/>
      <c r="O247" s="139"/>
      <c r="Q247" s="139"/>
    </row>
    <row r="248" spans="2:17">
      <c r="B248" s="139"/>
      <c r="D248" s="139"/>
      <c r="E248" s="139"/>
      <c r="G248" s="139"/>
      <c r="J248" s="139"/>
      <c r="K248" s="106"/>
      <c r="L248" s="139"/>
      <c r="O248" s="139"/>
      <c r="Q248" s="139"/>
    </row>
    <row r="249" spans="2:17">
      <c r="B249" s="139"/>
      <c r="D249" s="139"/>
      <c r="E249" s="139"/>
      <c r="G249" s="139"/>
      <c r="J249" s="139"/>
      <c r="K249" s="106"/>
      <c r="L249" s="139"/>
      <c r="O249" s="139"/>
      <c r="Q249" s="139"/>
    </row>
    <row r="250" spans="2:17">
      <c r="B250" s="139"/>
      <c r="D250" s="139"/>
      <c r="E250" s="139"/>
      <c r="G250" s="139"/>
      <c r="J250" s="139"/>
      <c r="K250" s="106"/>
      <c r="L250" s="139"/>
      <c r="O250" s="139"/>
      <c r="Q250" s="139"/>
    </row>
    <row r="251" spans="2:17">
      <c r="B251" s="139"/>
      <c r="D251" s="139"/>
      <c r="E251" s="139"/>
      <c r="G251" s="139"/>
      <c r="J251" s="139"/>
      <c r="K251" s="106"/>
      <c r="L251" s="139"/>
      <c r="O251" s="139"/>
      <c r="Q251" s="139"/>
    </row>
    <row r="252" spans="2:17">
      <c r="B252" s="139"/>
      <c r="D252" s="139"/>
      <c r="E252" s="139"/>
      <c r="G252" s="139"/>
      <c r="J252" s="139"/>
      <c r="K252" s="106"/>
      <c r="L252" s="139"/>
      <c r="O252" s="139"/>
      <c r="Q252" s="139"/>
    </row>
    <row r="253" spans="2:17">
      <c r="B253" s="139"/>
      <c r="D253" s="139"/>
      <c r="E253" s="139"/>
      <c r="G253" s="139"/>
      <c r="J253" s="139"/>
      <c r="K253" s="106"/>
      <c r="L253" s="139"/>
      <c r="O253" s="139"/>
      <c r="Q253" s="139"/>
    </row>
    <row r="254" spans="2:17">
      <c r="B254" s="139"/>
      <c r="D254" s="139"/>
      <c r="E254" s="139"/>
      <c r="G254" s="139"/>
      <c r="J254" s="139"/>
      <c r="K254" s="106"/>
      <c r="L254" s="139"/>
      <c r="O254" s="139"/>
      <c r="Q254" s="139"/>
    </row>
    <row r="255" spans="2:17">
      <c r="B255" s="139"/>
      <c r="D255" s="139"/>
      <c r="E255" s="139"/>
      <c r="G255" s="139"/>
      <c r="J255" s="139"/>
      <c r="K255" s="106"/>
      <c r="L255" s="139"/>
      <c r="O255" s="139"/>
      <c r="Q255" s="139"/>
    </row>
    <row r="256" spans="2:17">
      <c r="B256" s="139"/>
      <c r="D256" s="139"/>
      <c r="E256" s="139"/>
      <c r="G256" s="139"/>
      <c r="J256" s="139"/>
      <c r="K256" s="106"/>
      <c r="L256" s="139"/>
      <c r="O256" s="139"/>
      <c r="Q256" s="139"/>
    </row>
    <row r="257" spans="2:17">
      <c r="B257" s="139"/>
      <c r="D257" s="139"/>
      <c r="E257" s="139"/>
      <c r="G257" s="139"/>
      <c r="J257" s="139"/>
      <c r="K257" s="106"/>
      <c r="L257" s="139"/>
      <c r="O257" s="139"/>
      <c r="Q257" s="139"/>
    </row>
    <row r="258" spans="2:17">
      <c r="B258" s="139"/>
      <c r="D258" s="139"/>
      <c r="E258" s="139"/>
      <c r="G258" s="139"/>
      <c r="J258" s="139"/>
      <c r="K258" s="106"/>
      <c r="L258" s="139"/>
      <c r="O258" s="139"/>
      <c r="Q258" s="139"/>
    </row>
    <row r="259" spans="2:17">
      <c r="B259" s="139"/>
      <c r="D259" s="139"/>
      <c r="E259" s="139"/>
      <c r="G259" s="139"/>
      <c r="J259" s="139"/>
      <c r="K259" s="106"/>
      <c r="L259" s="139"/>
      <c r="O259" s="139"/>
      <c r="Q259" s="139"/>
    </row>
    <row r="260" spans="2:17">
      <c r="B260" s="139"/>
      <c r="D260" s="139"/>
      <c r="E260" s="139"/>
      <c r="G260" s="139"/>
      <c r="J260" s="139"/>
      <c r="K260" s="106"/>
      <c r="L260" s="139"/>
      <c r="O260" s="139"/>
      <c r="Q260" s="139"/>
    </row>
    <row r="261" spans="2:17">
      <c r="B261" s="139"/>
      <c r="D261" s="139"/>
      <c r="E261" s="139"/>
      <c r="G261" s="139"/>
      <c r="J261" s="139"/>
      <c r="K261" s="106"/>
      <c r="L261" s="139"/>
      <c r="O261" s="139"/>
      <c r="Q261" s="139"/>
    </row>
    <row r="262" spans="2:17">
      <c r="B262" s="139"/>
      <c r="D262" s="139"/>
      <c r="E262" s="139"/>
      <c r="G262" s="139"/>
      <c r="J262" s="139"/>
      <c r="K262" s="106"/>
      <c r="L262" s="139"/>
      <c r="O262" s="139"/>
      <c r="Q262" s="139"/>
    </row>
    <row r="263" spans="2:17">
      <c r="B263" s="139"/>
      <c r="D263" s="139"/>
      <c r="E263" s="139"/>
      <c r="G263" s="139"/>
      <c r="J263" s="139"/>
      <c r="K263" s="106"/>
      <c r="L263" s="139"/>
      <c r="O263" s="139"/>
      <c r="Q263" s="139"/>
    </row>
    <row r="264" spans="2:17">
      <c r="B264" s="139"/>
      <c r="D264" s="139"/>
      <c r="E264" s="139"/>
      <c r="G264" s="139"/>
      <c r="J264" s="139"/>
      <c r="K264" s="106"/>
      <c r="L264" s="139"/>
      <c r="O264" s="139"/>
      <c r="Q264" s="139"/>
    </row>
    <row r="265" spans="2:17">
      <c r="B265" s="139"/>
      <c r="D265" s="139"/>
      <c r="E265" s="139"/>
      <c r="G265" s="139"/>
      <c r="J265" s="139"/>
      <c r="K265" s="106"/>
      <c r="L265" s="139"/>
      <c r="O265" s="139"/>
      <c r="Q265" s="139"/>
    </row>
    <row r="266" spans="2:17">
      <c r="B266" s="139"/>
      <c r="D266" s="139"/>
      <c r="E266" s="139"/>
      <c r="G266" s="139"/>
      <c r="J266" s="139"/>
      <c r="K266" s="106"/>
      <c r="L266" s="139"/>
      <c r="O266" s="139"/>
      <c r="Q266" s="139"/>
    </row>
    <row r="267" spans="2:17">
      <c r="B267" s="139"/>
      <c r="D267" s="139"/>
      <c r="E267" s="139"/>
      <c r="G267" s="139"/>
      <c r="J267" s="139"/>
      <c r="K267" s="106"/>
      <c r="L267" s="139"/>
      <c r="O267" s="139"/>
      <c r="Q267" s="139"/>
    </row>
    <row r="268" spans="2:17">
      <c r="B268" s="139"/>
      <c r="D268" s="139"/>
      <c r="E268" s="139"/>
      <c r="G268" s="139"/>
      <c r="J268" s="139"/>
      <c r="K268" s="106"/>
      <c r="L268" s="139"/>
      <c r="O268" s="139"/>
      <c r="Q268" s="139"/>
    </row>
    <row r="269" spans="2:17">
      <c r="B269" s="139"/>
      <c r="D269" s="139"/>
      <c r="E269" s="139"/>
      <c r="G269" s="139"/>
      <c r="J269" s="139"/>
      <c r="K269" s="106"/>
      <c r="L269" s="139"/>
      <c r="O269" s="139"/>
      <c r="Q269" s="139"/>
    </row>
    <row r="270" spans="2:17">
      <c r="B270" s="139"/>
      <c r="D270" s="139"/>
      <c r="E270" s="139"/>
      <c r="G270" s="139"/>
      <c r="J270" s="139"/>
      <c r="K270" s="106"/>
      <c r="L270" s="139"/>
      <c r="O270" s="139"/>
      <c r="Q270" s="139"/>
    </row>
    <row r="271" spans="2:17">
      <c r="B271" s="139"/>
      <c r="D271" s="139"/>
      <c r="E271" s="139"/>
      <c r="G271" s="139"/>
      <c r="J271" s="139"/>
      <c r="K271" s="106"/>
      <c r="L271" s="139"/>
      <c r="O271" s="139"/>
      <c r="Q271" s="139"/>
    </row>
    <row r="272" spans="2:17">
      <c r="B272" s="139"/>
      <c r="D272" s="139"/>
      <c r="E272" s="139"/>
      <c r="G272" s="139"/>
      <c r="J272" s="139"/>
      <c r="K272" s="106"/>
      <c r="L272" s="139"/>
      <c r="O272" s="139"/>
      <c r="Q272" s="139"/>
    </row>
    <row r="273" spans="2:17">
      <c r="B273" s="139"/>
      <c r="D273" s="139"/>
      <c r="E273" s="139"/>
      <c r="G273" s="139"/>
      <c r="J273" s="139"/>
      <c r="K273" s="106"/>
      <c r="L273" s="139"/>
      <c r="O273" s="139"/>
      <c r="Q273" s="139"/>
    </row>
    <row r="274" spans="2:17">
      <c r="B274" s="139"/>
      <c r="D274" s="139"/>
      <c r="E274" s="139"/>
      <c r="G274" s="139"/>
      <c r="J274" s="139"/>
      <c r="K274" s="106"/>
      <c r="L274" s="139"/>
      <c r="O274" s="139"/>
      <c r="Q274" s="139"/>
    </row>
    <row r="275" spans="2:17">
      <c r="B275" s="139"/>
      <c r="D275" s="139"/>
      <c r="E275" s="139"/>
      <c r="G275" s="139"/>
      <c r="J275" s="139"/>
      <c r="K275" s="106"/>
      <c r="L275" s="139"/>
      <c r="O275" s="139"/>
      <c r="Q275" s="139"/>
    </row>
    <row r="276" spans="2:17">
      <c r="B276" s="139"/>
      <c r="D276" s="139"/>
      <c r="E276" s="139"/>
      <c r="G276" s="139"/>
      <c r="J276" s="139"/>
      <c r="K276" s="106"/>
      <c r="L276" s="139"/>
      <c r="O276" s="139"/>
      <c r="Q276" s="139"/>
    </row>
    <row r="277" spans="2:17">
      <c r="B277" s="139"/>
      <c r="D277" s="139"/>
      <c r="E277" s="139"/>
      <c r="G277" s="139"/>
      <c r="J277" s="139"/>
      <c r="K277" s="106"/>
      <c r="L277" s="139"/>
      <c r="O277" s="139"/>
      <c r="Q277" s="139"/>
    </row>
    <row r="278" spans="2:17">
      <c r="B278" s="139"/>
      <c r="D278" s="139"/>
      <c r="E278" s="139"/>
      <c r="G278" s="139"/>
      <c r="J278" s="139"/>
      <c r="K278" s="106"/>
      <c r="L278" s="139"/>
      <c r="O278" s="139"/>
      <c r="Q278" s="139"/>
    </row>
    <row r="279" spans="2:17">
      <c r="B279" s="139"/>
      <c r="D279" s="139"/>
      <c r="E279" s="139"/>
      <c r="G279" s="139"/>
      <c r="J279" s="139"/>
      <c r="K279" s="106"/>
      <c r="L279" s="139"/>
      <c r="O279" s="139"/>
      <c r="Q279" s="139"/>
    </row>
    <row r="280" spans="2:17">
      <c r="B280" s="139"/>
      <c r="D280" s="139"/>
      <c r="E280" s="139"/>
      <c r="G280" s="139"/>
      <c r="J280" s="139"/>
      <c r="K280" s="106"/>
      <c r="L280" s="139"/>
      <c r="O280" s="139"/>
      <c r="Q280" s="139"/>
    </row>
    <row r="281" spans="2:17">
      <c r="B281" s="139"/>
      <c r="D281" s="139"/>
      <c r="E281" s="139"/>
      <c r="G281" s="139"/>
      <c r="J281" s="139"/>
      <c r="K281" s="106"/>
      <c r="L281" s="139"/>
      <c r="O281" s="139"/>
      <c r="Q281" s="139"/>
    </row>
    <row r="282" spans="2:17">
      <c r="B282" s="139"/>
      <c r="D282" s="139"/>
      <c r="E282" s="139"/>
      <c r="G282" s="139"/>
      <c r="J282" s="139"/>
      <c r="K282" s="106"/>
      <c r="L282" s="139"/>
      <c r="O282" s="139"/>
      <c r="Q282" s="139"/>
    </row>
    <row r="283" spans="2:17">
      <c r="B283" s="139"/>
      <c r="D283" s="139"/>
      <c r="E283" s="139"/>
      <c r="G283" s="139"/>
      <c r="J283" s="139"/>
      <c r="K283" s="106"/>
      <c r="L283" s="139"/>
      <c r="O283" s="139"/>
      <c r="Q283" s="139"/>
    </row>
    <row r="284" spans="2:17">
      <c r="B284" s="139"/>
      <c r="D284" s="139"/>
      <c r="E284" s="139"/>
      <c r="G284" s="139"/>
      <c r="J284" s="139"/>
      <c r="K284" s="106"/>
      <c r="L284" s="139"/>
      <c r="O284" s="139"/>
      <c r="Q284" s="139"/>
    </row>
    <row r="285" spans="2:17">
      <c r="B285" s="139"/>
      <c r="D285" s="139"/>
      <c r="E285" s="139"/>
      <c r="G285" s="139"/>
      <c r="J285" s="139"/>
      <c r="K285" s="106"/>
      <c r="L285" s="139"/>
      <c r="O285" s="139"/>
      <c r="Q285" s="139"/>
    </row>
    <row r="286" spans="2:17">
      <c r="B286" s="139"/>
      <c r="D286" s="139"/>
      <c r="E286" s="139"/>
      <c r="G286" s="139"/>
      <c r="J286" s="139"/>
      <c r="K286" s="106"/>
      <c r="L286" s="139"/>
      <c r="O286" s="139"/>
      <c r="Q286" s="139"/>
    </row>
    <row r="287" spans="2:17">
      <c r="B287" s="139"/>
      <c r="D287" s="139"/>
      <c r="E287" s="139"/>
      <c r="G287" s="139"/>
      <c r="J287" s="139"/>
      <c r="K287" s="106"/>
      <c r="L287" s="139"/>
      <c r="O287" s="139"/>
      <c r="Q287" s="139"/>
    </row>
    <row r="288" spans="2:17">
      <c r="B288" s="139"/>
      <c r="D288" s="139"/>
      <c r="E288" s="139"/>
      <c r="G288" s="139"/>
      <c r="J288" s="139"/>
      <c r="K288" s="106"/>
      <c r="L288" s="139"/>
      <c r="O288" s="139"/>
      <c r="Q288" s="139"/>
    </row>
    <row r="289" spans="2:17">
      <c r="B289" s="139"/>
      <c r="D289" s="139"/>
      <c r="E289" s="139"/>
      <c r="G289" s="139"/>
      <c r="J289" s="139"/>
      <c r="K289" s="106"/>
      <c r="L289" s="139"/>
      <c r="O289" s="139"/>
      <c r="Q289" s="139"/>
    </row>
    <row r="290" spans="2:17">
      <c r="B290" s="139"/>
      <c r="D290" s="139"/>
      <c r="E290" s="139"/>
      <c r="G290" s="139"/>
      <c r="J290" s="139"/>
      <c r="K290" s="106"/>
      <c r="L290" s="139"/>
      <c r="O290" s="139"/>
      <c r="Q290" s="139"/>
    </row>
    <row r="291" spans="2:17">
      <c r="B291" s="139"/>
      <c r="D291" s="139"/>
      <c r="E291" s="139"/>
      <c r="G291" s="139"/>
      <c r="J291" s="139"/>
      <c r="K291" s="106"/>
      <c r="L291" s="139"/>
      <c r="O291" s="139"/>
      <c r="Q291" s="139"/>
    </row>
    <row r="292" spans="2:17">
      <c r="B292" s="139"/>
      <c r="D292" s="139"/>
      <c r="E292" s="139"/>
      <c r="G292" s="139"/>
      <c r="J292" s="139"/>
      <c r="K292" s="106"/>
      <c r="L292" s="139"/>
      <c r="O292" s="139"/>
      <c r="Q292" s="139"/>
    </row>
    <row r="293" spans="2:17">
      <c r="B293" s="139"/>
      <c r="D293" s="139"/>
      <c r="E293" s="139"/>
      <c r="G293" s="139"/>
      <c r="J293" s="139"/>
      <c r="K293" s="106"/>
      <c r="L293" s="139"/>
      <c r="O293" s="139"/>
      <c r="Q293" s="139"/>
    </row>
    <row r="294" spans="2:17">
      <c r="B294" s="139"/>
      <c r="D294" s="139"/>
      <c r="E294" s="139"/>
      <c r="G294" s="139"/>
      <c r="J294" s="139"/>
      <c r="K294" s="106"/>
      <c r="L294" s="139"/>
      <c r="O294" s="139"/>
      <c r="Q294" s="139"/>
    </row>
    <row r="295" spans="2:17">
      <c r="B295" s="139"/>
      <c r="D295" s="139"/>
      <c r="E295" s="139"/>
      <c r="G295" s="139"/>
      <c r="J295" s="139"/>
      <c r="K295" s="106"/>
      <c r="L295" s="139"/>
      <c r="O295" s="139"/>
      <c r="Q295" s="139"/>
    </row>
    <row r="296" spans="2:17">
      <c r="B296" s="139"/>
      <c r="D296" s="139"/>
      <c r="E296" s="139"/>
      <c r="G296" s="139"/>
      <c r="J296" s="139"/>
      <c r="K296" s="106"/>
      <c r="L296" s="139"/>
      <c r="O296" s="139"/>
      <c r="Q296" s="139"/>
    </row>
    <row r="297" spans="2:17">
      <c r="B297" s="139"/>
      <c r="D297" s="139"/>
      <c r="E297" s="139"/>
      <c r="G297" s="139"/>
      <c r="J297" s="139"/>
      <c r="K297" s="106"/>
      <c r="L297" s="139"/>
      <c r="O297" s="139"/>
      <c r="Q297" s="139"/>
    </row>
    <row r="298" spans="2:17">
      <c r="B298" s="139"/>
      <c r="D298" s="139"/>
      <c r="E298" s="139"/>
      <c r="G298" s="139"/>
      <c r="J298" s="139"/>
      <c r="K298" s="106"/>
      <c r="L298" s="139"/>
      <c r="O298" s="139"/>
      <c r="Q298" s="139"/>
    </row>
    <row r="299" spans="2:17">
      <c r="B299" s="139"/>
      <c r="D299" s="139"/>
      <c r="E299" s="139"/>
      <c r="G299" s="139"/>
      <c r="J299" s="139"/>
      <c r="K299" s="106"/>
      <c r="L299" s="139"/>
      <c r="O299" s="139"/>
      <c r="Q299" s="139"/>
    </row>
    <row r="300" spans="2:17">
      <c r="B300" s="139"/>
      <c r="D300" s="139"/>
      <c r="E300" s="139"/>
      <c r="G300" s="139"/>
      <c r="J300" s="139"/>
      <c r="K300" s="106"/>
      <c r="L300" s="139"/>
      <c r="O300" s="139"/>
      <c r="Q300" s="139"/>
    </row>
    <row r="301" spans="2:17">
      <c r="B301" s="139"/>
      <c r="D301" s="139"/>
      <c r="E301" s="139"/>
      <c r="G301" s="139"/>
      <c r="J301" s="139"/>
      <c r="K301" s="106"/>
      <c r="L301" s="139"/>
      <c r="O301" s="139"/>
      <c r="Q301" s="139"/>
    </row>
    <row r="302" spans="2:17">
      <c r="B302" s="139"/>
      <c r="D302" s="139"/>
      <c r="E302" s="139"/>
      <c r="G302" s="139"/>
      <c r="J302" s="139"/>
      <c r="K302" s="106"/>
      <c r="L302" s="139"/>
      <c r="O302" s="139"/>
      <c r="Q302" s="139"/>
    </row>
    <row r="303" spans="2:17">
      <c r="B303" s="139"/>
      <c r="D303" s="139"/>
      <c r="E303" s="139"/>
      <c r="G303" s="139"/>
      <c r="J303" s="139"/>
      <c r="K303" s="106"/>
      <c r="L303" s="139"/>
      <c r="O303" s="139"/>
      <c r="Q303" s="139"/>
    </row>
    <row r="304" spans="2:17">
      <c r="B304" s="139"/>
      <c r="D304" s="139"/>
      <c r="E304" s="139"/>
      <c r="G304" s="139"/>
      <c r="J304" s="139"/>
      <c r="K304" s="106"/>
      <c r="L304" s="139"/>
      <c r="O304" s="139"/>
      <c r="Q304" s="139"/>
    </row>
    <row r="305" spans="2:17">
      <c r="B305" s="139"/>
      <c r="D305" s="139"/>
      <c r="E305" s="139"/>
      <c r="G305" s="139"/>
      <c r="J305" s="139"/>
      <c r="K305" s="106"/>
      <c r="L305" s="139"/>
      <c r="O305" s="139"/>
      <c r="Q305" s="139"/>
    </row>
    <row r="306" spans="2:17">
      <c r="B306" s="139"/>
      <c r="D306" s="139"/>
      <c r="E306" s="139"/>
      <c r="G306" s="139"/>
      <c r="J306" s="139"/>
      <c r="K306" s="106"/>
      <c r="L306" s="139"/>
      <c r="O306" s="139"/>
      <c r="Q306" s="139"/>
    </row>
    <row r="307" spans="2:17">
      <c r="B307" s="139"/>
      <c r="D307" s="139"/>
      <c r="E307" s="139"/>
      <c r="G307" s="139"/>
      <c r="J307" s="139"/>
      <c r="K307" s="106"/>
      <c r="L307" s="139"/>
      <c r="O307" s="139"/>
      <c r="Q307" s="139"/>
    </row>
    <row r="308" spans="2:17">
      <c r="B308" s="139"/>
      <c r="D308" s="139"/>
      <c r="E308" s="139"/>
      <c r="G308" s="139"/>
      <c r="J308" s="139"/>
      <c r="K308" s="106"/>
      <c r="L308" s="139"/>
      <c r="O308" s="139"/>
      <c r="Q308" s="139"/>
    </row>
    <row r="309" spans="2:17">
      <c r="B309" s="139"/>
      <c r="D309" s="139"/>
      <c r="E309" s="139"/>
      <c r="G309" s="139"/>
      <c r="J309" s="139"/>
      <c r="K309" s="106"/>
      <c r="L309" s="139"/>
      <c r="O309" s="139"/>
      <c r="Q309" s="139"/>
    </row>
    <row r="310" spans="2:17">
      <c r="B310" s="139"/>
      <c r="D310" s="139"/>
      <c r="E310" s="139"/>
      <c r="G310" s="139"/>
      <c r="J310" s="139"/>
      <c r="K310" s="106"/>
      <c r="L310" s="139"/>
      <c r="O310" s="139"/>
      <c r="Q310" s="139"/>
    </row>
    <row r="311" spans="2:17">
      <c r="B311" s="139"/>
      <c r="D311" s="139"/>
      <c r="E311" s="139"/>
      <c r="G311" s="139"/>
      <c r="J311" s="139"/>
      <c r="K311" s="106"/>
      <c r="L311" s="139"/>
      <c r="O311" s="139"/>
      <c r="Q311" s="139"/>
    </row>
    <row r="312" spans="2:17">
      <c r="B312" s="139"/>
      <c r="D312" s="139"/>
      <c r="E312" s="139"/>
      <c r="G312" s="139"/>
      <c r="J312" s="139"/>
      <c r="K312" s="106"/>
      <c r="L312" s="139"/>
      <c r="O312" s="139"/>
      <c r="Q312" s="139"/>
    </row>
    <row r="313" spans="2:17">
      <c r="B313" s="139"/>
      <c r="D313" s="139"/>
      <c r="E313" s="139"/>
      <c r="G313" s="139"/>
      <c r="J313" s="139"/>
      <c r="K313" s="106"/>
      <c r="L313" s="139"/>
      <c r="O313" s="139"/>
      <c r="Q313" s="139"/>
    </row>
    <row r="314" spans="2:17">
      <c r="B314" s="139"/>
      <c r="D314" s="139"/>
      <c r="E314" s="139"/>
      <c r="G314" s="139"/>
      <c r="J314" s="139"/>
      <c r="K314" s="106"/>
      <c r="L314" s="139"/>
      <c r="O314" s="139"/>
      <c r="Q314" s="139"/>
    </row>
    <row r="315" spans="2:17">
      <c r="B315" s="139"/>
      <c r="D315" s="139"/>
      <c r="E315" s="139"/>
      <c r="G315" s="139"/>
      <c r="J315" s="139"/>
      <c r="K315" s="106"/>
      <c r="L315" s="139"/>
      <c r="O315" s="139"/>
      <c r="Q315" s="139"/>
    </row>
    <row r="316" spans="2:17">
      <c r="B316" s="139"/>
      <c r="D316" s="139"/>
      <c r="E316" s="139"/>
      <c r="G316" s="139"/>
      <c r="J316" s="139"/>
      <c r="K316" s="106"/>
      <c r="L316" s="139"/>
      <c r="O316" s="139"/>
      <c r="Q316" s="139"/>
    </row>
    <row r="317" spans="2:17">
      <c r="B317" s="139"/>
      <c r="D317" s="139"/>
      <c r="E317" s="139"/>
      <c r="G317" s="139"/>
      <c r="J317" s="139"/>
      <c r="K317" s="106"/>
      <c r="L317" s="139"/>
      <c r="O317" s="139"/>
      <c r="Q317" s="139"/>
    </row>
    <row r="318" spans="2:17">
      <c r="B318" s="139"/>
      <c r="D318" s="139"/>
      <c r="E318" s="139"/>
      <c r="G318" s="139"/>
      <c r="J318" s="139"/>
      <c r="K318" s="106"/>
      <c r="L318" s="139"/>
      <c r="O318" s="139"/>
      <c r="Q318" s="139"/>
    </row>
    <row r="319" spans="2:17">
      <c r="B319" s="139"/>
      <c r="D319" s="139"/>
      <c r="E319" s="139"/>
      <c r="G319" s="139"/>
      <c r="J319" s="139"/>
      <c r="K319" s="106"/>
      <c r="L319" s="139"/>
      <c r="O319" s="139"/>
      <c r="Q319" s="139"/>
    </row>
    <row r="320" spans="2:17">
      <c r="B320" s="139"/>
      <c r="D320" s="139"/>
      <c r="E320" s="139"/>
      <c r="G320" s="139"/>
      <c r="J320" s="139"/>
      <c r="K320" s="106"/>
      <c r="O320" s="139"/>
      <c r="Q320" s="139"/>
    </row>
    <row r="321" spans="2:17">
      <c r="B321" s="139"/>
      <c r="D321" s="139"/>
      <c r="E321" s="139"/>
      <c r="G321" s="139"/>
      <c r="J321" s="139"/>
      <c r="K321" s="106"/>
      <c r="O321" s="139"/>
      <c r="Q321" s="139"/>
    </row>
    <row r="322" spans="2:17">
      <c r="B322" s="139"/>
      <c r="D322" s="139"/>
      <c r="E322" s="139"/>
      <c r="G322" s="139"/>
      <c r="J322" s="139"/>
      <c r="K322" s="106"/>
      <c r="O322" s="139"/>
      <c r="Q322" s="139"/>
    </row>
    <row r="323" spans="2:17">
      <c r="B323" s="139"/>
      <c r="D323" s="139"/>
      <c r="E323" s="139"/>
      <c r="G323" s="139"/>
      <c r="J323" s="139"/>
      <c r="K323" s="106"/>
      <c r="O323" s="139"/>
      <c r="Q323" s="139"/>
    </row>
    <row r="324" spans="2:17">
      <c r="B324" s="139"/>
      <c r="D324" s="139"/>
      <c r="E324" s="139"/>
      <c r="G324" s="139"/>
      <c r="J324" s="139"/>
      <c r="K324" s="106"/>
      <c r="O324" s="139"/>
      <c r="Q324" s="139"/>
    </row>
    <row r="325" spans="2:17">
      <c r="B325" s="139"/>
      <c r="D325" s="139"/>
      <c r="E325" s="139"/>
      <c r="G325" s="139"/>
      <c r="J325" s="139"/>
      <c r="K325" s="106"/>
      <c r="O325" s="139"/>
      <c r="Q325" s="139"/>
    </row>
    <row r="326" spans="2:17">
      <c r="B326" s="139"/>
      <c r="D326" s="139"/>
      <c r="E326" s="139"/>
      <c r="G326" s="139"/>
      <c r="J326" s="139"/>
      <c r="K326" s="106"/>
      <c r="O326" s="139"/>
      <c r="Q326" s="139"/>
    </row>
    <row r="327" spans="2:17">
      <c r="B327" s="139"/>
      <c r="D327" s="139"/>
      <c r="E327" s="139"/>
      <c r="G327" s="139"/>
      <c r="J327" s="139"/>
      <c r="K327" s="106"/>
      <c r="O327" s="139"/>
      <c r="Q327" s="139"/>
    </row>
    <row r="328" spans="2:17">
      <c r="B328" s="139"/>
      <c r="D328" s="139"/>
      <c r="E328" s="139"/>
      <c r="G328" s="139"/>
      <c r="J328" s="139"/>
      <c r="K328" s="106"/>
      <c r="O328" s="139"/>
      <c r="Q328" s="139"/>
    </row>
    <row r="329" spans="2:17">
      <c r="B329" s="139"/>
      <c r="D329" s="139"/>
      <c r="E329" s="139"/>
      <c r="G329" s="139"/>
      <c r="J329" s="139"/>
      <c r="K329" s="106"/>
      <c r="O329" s="139"/>
      <c r="Q329" s="139"/>
    </row>
    <row r="330" spans="2:17">
      <c r="B330" s="139"/>
      <c r="D330" s="139"/>
      <c r="E330" s="139"/>
      <c r="G330" s="139"/>
      <c r="J330" s="139"/>
      <c r="K330" s="106"/>
      <c r="O330" s="139"/>
      <c r="Q330" s="139"/>
    </row>
    <row r="331" spans="2:17">
      <c r="B331" s="139"/>
      <c r="D331" s="139"/>
      <c r="E331" s="139"/>
      <c r="G331" s="139"/>
      <c r="J331" s="139"/>
      <c r="K331" s="106"/>
      <c r="O331" s="139"/>
      <c r="Q331" s="139"/>
    </row>
    <row r="332" spans="2:17">
      <c r="B332" s="139"/>
      <c r="D332" s="139"/>
      <c r="E332" s="139"/>
      <c r="G332" s="139"/>
      <c r="J332" s="139"/>
      <c r="K332" s="106"/>
      <c r="O332" s="139"/>
      <c r="Q332" s="139"/>
    </row>
    <row r="333" spans="2:17">
      <c r="B333" s="139"/>
      <c r="D333" s="139"/>
      <c r="E333" s="139"/>
      <c r="G333" s="139"/>
      <c r="J333" s="139"/>
      <c r="L333" s="141" t="str">
        <f>IF(Electives!V345&lt;&gt;"", Electives!V345, " ")</f>
        <v xml:space="preserve"> </v>
      </c>
      <c r="O333" s="139"/>
      <c r="Q333" s="139"/>
    </row>
    <row r="334" spans="2:17">
      <c r="B334" s="139"/>
      <c r="D334" s="139"/>
      <c r="E334" s="139"/>
      <c r="G334" s="139"/>
      <c r="J334" s="139"/>
      <c r="L334" s="141" t="str">
        <f>IF(Electives!V346&lt;&gt;"", Electives!V346, " ")</f>
        <v xml:space="preserve"> </v>
      </c>
      <c r="O334" s="139"/>
      <c r="Q334" s="139"/>
    </row>
    <row r="335" spans="2:17">
      <c r="B335" s="139"/>
      <c r="D335" s="139"/>
      <c r="E335" s="139"/>
      <c r="G335" s="139"/>
    </row>
    <row r="336" spans="2:17">
      <c r="D336" s="139"/>
      <c r="E336" s="139"/>
      <c r="G336" s="139"/>
    </row>
  </sheetData>
  <sheetProtection algorithmName="SHA-512" hashValue="8DYquz9OhxtXtYW/HwpjbouQt3D5L+UOUCPO9B8GQhGIEIpfiunt8BRDsMuIKaXHZ9UIIvJiwKiFn84aFRbxoA==" saltValue="GEiNgyy9zo6A6cqQ65cxYw==" spinCount="100000" sheet="1" objects="1" scenarios="1" selectLockedCells="1" selectUnlockedCells="1"/>
  <mergeCells count="67">
    <mergeCell ref="D17:G17"/>
    <mergeCell ref="I27:K27"/>
    <mergeCell ref="N27:Q27"/>
    <mergeCell ref="N50:Q50"/>
    <mergeCell ref="N51:N55"/>
    <mergeCell ref="D18:D22"/>
    <mergeCell ref="I18:K18"/>
    <mergeCell ref="N18:Q18"/>
    <mergeCell ref="D23:G23"/>
    <mergeCell ref="D24:D28"/>
    <mergeCell ref="D4:D8"/>
    <mergeCell ref="N4:N11"/>
    <mergeCell ref="D9:F9"/>
    <mergeCell ref="D10:D16"/>
    <mergeCell ref="N12:Q12"/>
    <mergeCell ref="I11:K11"/>
    <mergeCell ref="D1:G2"/>
    <mergeCell ref="I1:L2"/>
    <mergeCell ref="N1:Q2"/>
    <mergeCell ref="D3:G3"/>
    <mergeCell ref="I3:L3"/>
    <mergeCell ref="N3:Q3"/>
    <mergeCell ref="S1:V2"/>
    <mergeCell ref="I4:I10"/>
    <mergeCell ref="T4:U4"/>
    <mergeCell ref="T5:U5"/>
    <mergeCell ref="T6:U6"/>
    <mergeCell ref="T7:U7"/>
    <mergeCell ref="T8:U8"/>
    <mergeCell ref="T9:U9"/>
    <mergeCell ref="T10:U10"/>
    <mergeCell ref="T11:U11"/>
    <mergeCell ref="I12:I17"/>
    <mergeCell ref="T12:U12"/>
    <mergeCell ref="N13:N17"/>
    <mergeCell ref="T13:U13"/>
    <mergeCell ref="T14:U14"/>
    <mergeCell ref="T15:U15"/>
    <mergeCell ref="T16:U16"/>
    <mergeCell ref="T17:U17"/>
    <mergeCell ref="T18:U18"/>
    <mergeCell ref="I19:I26"/>
    <mergeCell ref="N19:N26"/>
    <mergeCell ref="T19:U19"/>
    <mergeCell ref="T20:U20"/>
    <mergeCell ref="T21:U21"/>
    <mergeCell ref="T22:U22"/>
    <mergeCell ref="T23:U23"/>
    <mergeCell ref="T24:U24"/>
    <mergeCell ref="T25:U25"/>
    <mergeCell ref="T26:U26"/>
    <mergeCell ref="T27:U27"/>
    <mergeCell ref="I28:I34"/>
    <mergeCell ref="N28:N36"/>
    <mergeCell ref="D29:G29"/>
    <mergeCell ref="D30:D35"/>
    <mergeCell ref="S30:V31"/>
    <mergeCell ref="I35:L35"/>
    <mergeCell ref="D36:G36"/>
    <mergeCell ref="I36:I41"/>
    <mergeCell ref="D37:D45"/>
    <mergeCell ref="N37:Q37"/>
    <mergeCell ref="N38:N41"/>
    <mergeCell ref="I42:L42"/>
    <mergeCell ref="N42:Q42"/>
    <mergeCell ref="I43:I51"/>
    <mergeCell ref="N43:N49"/>
  </mergeCells>
  <pageMargins left="0.7" right="0.7" top="0.75" bottom="0.75" header="0.3" footer="0.3"/>
  <pageSetup scale="4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105"/>
  <sheetViews>
    <sheetView showGridLines="0" zoomScaleNormal="100" workbookViewId="0">
      <pane xSplit="1" ySplit="5" topLeftCell="B6" activePane="bottomRight" state="frozen"/>
      <selection pane="topRight" activeCell="B1" sqref="B1"/>
      <selection pane="bottomLeft" activeCell="A6" sqref="A6"/>
      <selection pane="bottomRight" activeCell="B6" sqref="B6"/>
    </sheetView>
  </sheetViews>
  <sheetFormatPr defaultColWidth="9.140625" defaultRowHeight="12.75"/>
  <cols>
    <col min="1" max="1" width="3.140625" style="13" customWidth="1"/>
    <col min="2" max="2" width="10.85546875" style="13" customWidth="1"/>
    <col min="3" max="3" width="53" style="13" customWidth="1"/>
    <col min="4" max="23" width="3.42578125" style="13" customWidth="1"/>
    <col min="24" max="24" width="3.140625" style="13" customWidth="1"/>
    <col min="25" max="16384" width="9.140625" style="13"/>
  </cols>
  <sheetData>
    <row r="1" spans="1:24" ht="12.75" customHeight="1">
      <c r="A1" s="241" t="s">
        <v>71</v>
      </c>
      <c r="B1" s="69"/>
      <c r="C1" s="70"/>
      <c r="D1" s="243" t="str">
        <f ca="1">'Scout 1'!$A1</f>
        <v>Scout 1</v>
      </c>
      <c r="E1" s="243" t="str">
        <f ca="1">'Scout 2'!$A1</f>
        <v>Scout 2</v>
      </c>
      <c r="F1" s="243" t="str">
        <f ca="1">'Scout 3'!$A1</f>
        <v>Scout 3</v>
      </c>
      <c r="G1" s="243" t="str">
        <f ca="1">'Scout 4'!$A1</f>
        <v>Scout 4</v>
      </c>
      <c r="H1" s="243" t="str">
        <f ca="1">'Scout 5'!$A1</f>
        <v>Scout 5</v>
      </c>
      <c r="I1" s="243" t="str">
        <f ca="1">'Scout 6'!$A1</f>
        <v>Scout 6</v>
      </c>
      <c r="J1" s="243" t="str">
        <f ca="1">'Scout 7'!$A1</f>
        <v>Scout 7</v>
      </c>
      <c r="K1" s="243" t="str">
        <f ca="1">'Scout 8'!$A1</f>
        <v>Scout 8</v>
      </c>
      <c r="L1" s="243" t="str">
        <f ca="1">'Scout 9'!$A1</f>
        <v>Scout 9</v>
      </c>
      <c r="M1" s="243" t="str">
        <f ca="1">'Scout 10'!$A1</f>
        <v>Scout 10</v>
      </c>
      <c r="N1" s="243" t="str">
        <f ca="1">'Scout 11'!$A1</f>
        <v>Scout 11</v>
      </c>
      <c r="O1" s="243" t="str">
        <f ca="1">'Scout 12'!$A1</f>
        <v>Scout 12</v>
      </c>
      <c r="P1" s="243" t="str">
        <f ca="1">'Scout 13'!$A1</f>
        <v>Scout 13</v>
      </c>
      <c r="Q1" s="243" t="str">
        <f ca="1">'Scout 14'!$A1</f>
        <v>Scout 14</v>
      </c>
      <c r="R1" s="243" t="str">
        <f ca="1">'Scout 15'!$A1</f>
        <v>Scout 15</v>
      </c>
      <c r="S1" s="243" t="str">
        <f ca="1">'Scout 16'!$A1</f>
        <v>Scout 16</v>
      </c>
      <c r="T1" s="243" t="str">
        <f ca="1">'Scout 17'!$A1</f>
        <v>Scout 17</v>
      </c>
      <c r="U1" s="243" t="str">
        <f ca="1">'Scout 18'!$A1</f>
        <v>Scout 18</v>
      </c>
      <c r="V1" s="243" t="str">
        <f ca="1">'Scout 19'!$A1</f>
        <v>Scout 19</v>
      </c>
      <c r="W1" s="243" t="str">
        <f ca="1">'Scout 20'!$A1</f>
        <v>Scout 20</v>
      </c>
      <c r="X1" s="242" t="s">
        <v>71</v>
      </c>
    </row>
    <row r="2" spans="1:24" ht="12.75" customHeight="1">
      <c r="A2" s="241"/>
      <c r="B2" s="248" t="s">
        <v>72</v>
      </c>
      <c r="C2" s="249"/>
      <c r="D2" s="244"/>
      <c r="E2" s="244"/>
      <c r="F2" s="244"/>
      <c r="G2" s="244"/>
      <c r="H2" s="244"/>
      <c r="I2" s="244"/>
      <c r="J2" s="244"/>
      <c r="K2" s="244"/>
      <c r="L2" s="244"/>
      <c r="M2" s="244"/>
      <c r="N2" s="244"/>
      <c r="O2" s="244"/>
      <c r="P2" s="244"/>
      <c r="Q2" s="244"/>
      <c r="R2" s="244"/>
      <c r="S2" s="244"/>
      <c r="T2" s="244"/>
      <c r="U2" s="244"/>
      <c r="V2" s="244"/>
      <c r="W2" s="244"/>
      <c r="X2" s="242"/>
    </row>
    <row r="3" spans="1:24" ht="12.75" customHeight="1">
      <c r="A3" s="241"/>
      <c r="B3" s="246" t="s">
        <v>288</v>
      </c>
      <c r="C3" s="247"/>
      <c r="D3" s="244"/>
      <c r="E3" s="244"/>
      <c r="F3" s="244"/>
      <c r="G3" s="244"/>
      <c r="H3" s="244"/>
      <c r="I3" s="244"/>
      <c r="J3" s="244"/>
      <c r="K3" s="244"/>
      <c r="L3" s="244"/>
      <c r="M3" s="244"/>
      <c r="N3" s="244"/>
      <c r="O3" s="244"/>
      <c r="P3" s="244"/>
      <c r="Q3" s="244"/>
      <c r="R3" s="244"/>
      <c r="S3" s="244"/>
      <c r="T3" s="244"/>
      <c r="U3" s="244"/>
      <c r="V3" s="244"/>
      <c r="W3" s="244"/>
      <c r="X3" s="242"/>
    </row>
    <row r="4" spans="1:24">
      <c r="A4" s="241"/>
      <c r="B4" s="39"/>
      <c r="C4" s="71"/>
      <c r="D4" s="244"/>
      <c r="E4" s="244"/>
      <c r="F4" s="244"/>
      <c r="G4" s="244"/>
      <c r="H4" s="244"/>
      <c r="I4" s="244"/>
      <c r="J4" s="244"/>
      <c r="K4" s="244"/>
      <c r="L4" s="244"/>
      <c r="M4" s="244"/>
      <c r="N4" s="244"/>
      <c r="O4" s="244"/>
      <c r="P4" s="244"/>
      <c r="Q4" s="244"/>
      <c r="R4" s="244"/>
      <c r="S4" s="244"/>
      <c r="T4" s="244"/>
      <c r="U4" s="244"/>
      <c r="V4" s="244"/>
      <c r="W4" s="244"/>
      <c r="X4" s="242"/>
    </row>
    <row r="5" spans="1:24" ht="12.75" customHeight="1">
      <c r="A5" s="241"/>
      <c r="B5" s="72" t="s">
        <v>73</v>
      </c>
      <c r="C5" s="68" t="s">
        <v>74</v>
      </c>
      <c r="D5" s="245"/>
      <c r="E5" s="245"/>
      <c r="F5" s="245"/>
      <c r="G5" s="245"/>
      <c r="H5" s="245"/>
      <c r="I5" s="245"/>
      <c r="J5" s="245"/>
      <c r="K5" s="245"/>
      <c r="L5" s="245"/>
      <c r="M5" s="245"/>
      <c r="N5" s="245"/>
      <c r="O5" s="245"/>
      <c r="P5" s="245"/>
      <c r="Q5" s="245"/>
      <c r="R5" s="245"/>
      <c r="S5" s="245"/>
      <c r="T5" s="245"/>
      <c r="U5" s="245"/>
      <c r="V5" s="245"/>
      <c r="W5" s="245"/>
      <c r="X5" s="242"/>
    </row>
    <row r="6" spans="1:24">
      <c r="A6" s="241"/>
      <c r="B6" s="85"/>
      <c r="C6" s="73"/>
      <c r="D6" s="61"/>
      <c r="E6" s="61"/>
      <c r="F6" s="61"/>
      <c r="G6" s="61"/>
      <c r="H6" s="61"/>
      <c r="I6" s="61"/>
      <c r="J6" s="61"/>
      <c r="K6" s="61"/>
      <c r="L6" s="61"/>
      <c r="M6" s="61"/>
      <c r="N6" s="61"/>
      <c r="O6" s="61"/>
      <c r="P6" s="61"/>
      <c r="Q6" s="61"/>
      <c r="R6" s="61"/>
      <c r="S6" s="61"/>
      <c r="T6" s="61"/>
      <c r="U6" s="61"/>
      <c r="V6" s="61"/>
      <c r="W6" s="61"/>
      <c r="X6" s="242"/>
    </row>
    <row r="7" spans="1:24">
      <c r="A7" s="241"/>
      <c r="B7" s="85"/>
      <c r="C7" s="73"/>
      <c r="D7" s="22"/>
      <c r="E7" s="22"/>
      <c r="F7" s="22"/>
      <c r="G7" s="22"/>
      <c r="H7" s="22"/>
      <c r="I7" s="22"/>
      <c r="J7" s="22"/>
      <c r="K7" s="22"/>
      <c r="L7" s="22"/>
      <c r="M7" s="22"/>
      <c r="N7" s="22"/>
      <c r="O7" s="22"/>
      <c r="P7" s="22"/>
      <c r="Q7" s="22"/>
      <c r="R7" s="22"/>
      <c r="S7" s="22"/>
      <c r="T7" s="22"/>
      <c r="U7" s="22"/>
      <c r="V7" s="22"/>
      <c r="W7" s="22"/>
      <c r="X7" s="242"/>
    </row>
    <row r="8" spans="1:24">
      <c r="A8" s="241"/>
      <c r="B8" s="85"/>
      <c r="C8" s="73"/>
      <c r="D8" s="22"/>
      <c r="E8" s="22"/>
      <c r="F8" s="22"/>
      <c r="G8" s="22"/>
      <c r="H8" s="22"/>
      <c r="I8" s="22"/>
      <c r="J8" s="22"/>
      <c r="K8" s="22"/>
      <c r="L8" s="22"/>
      <c r="M8" s="22"/>
      <c r="N8" s="22"/>
      <c r="O8" s="22"/>
      <c r="P8" s="22"/>
      <c r="Q8" s="22"/>
      <c r="R8" s="22"/>
      <c r="S8" s="22"/>
      <c r="T8" s="22"/>
      <c r="U8" s="22"/>
      <c r="V8" s="22"/>
      <c r="W8" s="22"/>
      <c r="X8" s="242"/>
    </row>
    <row r="9" spans="1:24">
      <c r="A9" s="241"/>
      <c r="B9" s="85"/>
      <c r="C9" s="74"/>
      <c r="D9" s="22"/>
      <c r="E9" s="22"/>
      <c r="F9" s="22"/>
      <c r="G9" s="22"/>
      <c r="H9" s="22"/>
      <c r="I9" s="22"/>
      <c r="J9" s="22"/>
      <c r="K9" s="22"/>
      <c r="L9" s="22"/>
      <c r="M9" s="22"/>
      <c r="N9" s="22"/>
      <c r="O9" s="22"/>
      <c r="P9" s="22"/>
      <c r="Q9" s="22"/>
      <c r="R9" s="22"/>
      <c r="S9" s="22"/>
      <c r="T9" s="22"/>
      <c r="U9" s="22"/>
      <c r="V9" s="22"/>
      <c r="W9" s="22"/>
      <c r="X9" s="242"/>
    </row>
    <row r="10" spans="1:24">
      <c r="A10" s="241"/>
      <c r="B10" s="85"/>
      <c r="C10" s="74"/>
      <c r="D10" s="22"/>
      <c r="E10" s="22"/>
      <c r="F10" s="22"/>
      <c r="G10" s="22"/>
      <c r="H10" s="22"/>
      <c r="I10" s="22"/>
      <c r="J10" s="22"/>
      <c r="K10" s="22"/>
      <c r="L10" s="22"/>
      <c r="M10" s="22"/>
      <c r="N10" s="22"/>
      <c r="O10" s="22"/>
      <c r="P10" s="22"/>
      <c r="Q10" s="22"/>
      <c r="R10" s="22"/>
      <c r="S10" s="22"/>
      <c r="T10" s="22"/>
      <c r="U10" s="22"/>
      <c r="V10" s="22"/>
      <c r="W10" s="22"/>
      <c r="X10" s="242"/>
    </row>
    <row r="11" spans="1:24">
      <c r="A11" s="241"/>
      <c r="B11" s="85"/>
      <c r="C11" s="73"/>
      <c r="D11" s="22"/>
      <c r="E11" s="22"/>
      <c r="F11" s="22"/>
      <c r="G11" s="22"/>
      <c r="H11" s="22"/>
      <c r="I11" s="22"/>
      <c r="J11" s="22"/>
      <c r="K11" s="22"/>
      <c r="L11" s="22"/>
      <c r="M11" s="22"/>
      <c r="N11" s="22"/>
      <c r="O11" s="22"/>
      <c r="P11" s="22"/>
      <c r="Q11" s="22"/>
      <c r="R11" s="22"/>
      <c r="S11" s="22"/>
      <c r="T11" s="22"/>
      <c r="U11" s="22"/>
      <c r="V11" s="22"/>
      <c r="W11" s="22"/>
      <c r="X11" s="242"/>
    </row>
    <row r="12" spans="1:24">
      <c r="A12" s="241"/>
      <c r="B12" s="85"/>
      <c r="C12" s="74"/>
      <c r="D12" s="22"/>
      <c r="E12" s="22"/>
      <c r="F12" s="22"/>
      <c r="G12" s="22"/>
      <c r="H12" s="22"/>
      <c r="I12" s="22"/>
      <c r="J12" s="22"/>
      <c r="K12" s="22"/>
      <c r="L12" s="22"/>
      <c r="M12" s="22"/>
      <c r="N12" s="22"/>
      <c r="O12" s="22"/>
      <c r="P12" s="22"/>
      <c r="Q12" s="22"/>
      <c r="R12" s="22"/>
      <c r="S12" s="22"/>
      <c r="T12" s="22"/>
      <c r="U12" s="22"/>
      <c r="V12" s="22"/>
      <c r="W12" s="22"/>
      <c r="X12" s="242"/>
    </row>
    <row r="13" spans="1:24">
      <c r="A13" s="241"/>
      <c r="B13" s="85"/>
      <c r="C13" s="74"/>
      <c r="D13" s="22"/>
      <c r="E13" s="22"/>
      <c r="F13" s="22"/>
      <c r="G13" s="22"/>
      <c r="H13" s="22"/>
      <c r="I13" s="22"/>
      <c r="J13" s="22"/>
      <c r="K13" s="22"/>
      <c r="L13" s="22"/>
      <c r="M13" s="22"/>
      <c r="N13" s="22"/>
      <c r="O13" s="22"/>
      <c r="P13" s="22"/>
      <c r="Q13" s="22"/>
      <c r="R13" s="22"/>
      <c r="S13" s="22"/>
      <c r="T13" s="22"/>
      <c r="U13" s="22"/>
      <c r="V13" s="22"/>
      <c r="W13" s="22"/>
      <c r="X13" s="242"/>
    </row>
    <row r="14" spans="1:24">
      <c r="A14" s="241"/>
      <c r="B14" s="85"/>
      <c r="C14" s="73"/>
      <c r="D14" s="22"/>
      <c r="E14" s="22"/>
      <c r="F14" s="22"/>
      <c r="G14" s="22"/>
      <c r="H14" s="22"/>
      <c r="I14" s="22"/>
      <c r="J14" s="22"/>
      <c r="K14" s="22"/>
      <c r="L14" s="22"/>
      <c r="M14" s="22"/>
      <c r="N14" s="22"/>
      <c r="O14" s="22"/>
      <c r="P14" s="22"/>
      <c r="Q14" s="22"/>
      <c r="R14" s="22"/>
      <c r="S14" s="22"/>
      <c r="T14" s="22"/>
      <c r="U14" s="22"/>
      <c r="V14" s="22"/>
      <c r="W14" s="22"/>
      <c r="X14" s="242"/>
    </row>
    <row r="15" spans="1:24">
      <c r="A15" s="241"/>
      <c r="B15" s="85"/>
      <c r="C15" s="74"/>
      <c r="D15" s="22"/>
      <c r="E15" s="22"/>
      <c r="F15" s="22"/>
      <c r="G15" s="22"/>
      <c r="H15" s="22"/>
      <c r="I15" s="22"/>
      <c r="J15" s="22"/>
      <c r="K15" s="22"/>
      <c r="L15" s="22"/>
      <c r="M15" s="22"/>
      <c r="N15" s="22"/>
      <c r="O15" s="22"/>
      <c r="P15" s="22"/>
      <c r="Q15" s="22"/>
      <c r="R15" s="22"/>
      <c r="S15" s="22"/>
      <c r="T15" s="22"/>
      <c r="U15" s="22"/>
      <c r="V15" s="22"/>
      <c r="W15" s="22"/>
      <c r="X15" s="242"/>
    </row>
    <row r="16" spans="1:24">
      <c r="A16" s="241"/>
      <c r="B16" s="85"/>
      <c r="C16" s="74"/>
      <c r="D16" s="22"/>
      <c r="E16" s="22"/>
      <c r="F16" s="22"/>
      <c r="G16" s="22"/>
      <c r="H16" s="22"/>
      <c r="I16" s="22"/>
      <c r="J16" s="22"/>
      <c r="K16" s="22"/>
      <c r="L16" s="22"/>
      <c r="M16" s="22"/>
      <c r="N16" s="22"/>
      <c r="O16" s="22"/>
      <c r="P16" s="22"/>
      <c r="Q16" s="22"/>
      <c r="R16" s="22"/>
      <c r="S16" s="22"/>
      <c r="T16" s="22"/>
      <c r="U16" s="22"/>
      <c r="V16" s="22"/>
      <c r="W16" s="22"/>
      <c r="X16" s="242"/>
    </row>
    <row r="17" spans="1:24">
      <c r="A17" s="241"/>
      <c r="B17" s="85"/>
      <c r="C17" s="74"/>
      <c r="D17" s="22"/>
      <c r="E17" s="22"/>
      <c r="F17" s="22"/>
      <c r="G17" s="22"/>
      <c r="H17" s="22"/>
      <c r="I17" s="22"/>
      <c r="J17" s="22"/>
      <c r="K17" s="22"/>
      <c r="L17" s="22"/>
      <c r="M17" s="22"/>
      <c r="N17" s="22"/>
      <c r="O17" s="22"/>
      <c r="P17" s="22"/>
      <c r="Q17" s="22"/>
      <c r="R17" s="22"/>
      <c r="S17" s="22"/>
      <c r="T17" s="22"/>
      <c r="U17" s="22"/>
      <c r="V17" s="22"/>
      <c r="W17" s="22"/>
      <c r="X17" s="242"/>
    </row>
    <row r="18" spans="1:24">
      <c r="A18" s="241"/>
      <c r="B18" s="85"/>
      <c r="C18" s="74"/>
      <c r="D18" s="22"/>
      <c r="E18" s="22"/>
      <c r="F18" s="22"/>
      <c r="G18" s="22"/>
      <c r="H18" s="22"/>
      <c r="I18" s="22"/>
      <c r="J18" s="22"/>
      <c r="K18" s="22"/>
      <c r="L18" s="22"/>
      <c r="M18" s="22"/>
      <c r="N18" s="22"/>
      <c r="O18" s="22"/>
      <c r="P18" s="22"/>
      <c r="Q18" s="22"/>
      <c r="R18" s="22"/>
      <c r="S18" s="22"/>
      <c r="T18" s="22"/>
      <c r="U18" s="22"/>
      <c r="V18" s="22"/>
      <c r="W18" s="22"/>
      <c r="X18" s="242"/>
    </row>
    <row r="19" spans="1:24">
      <c r="A19" s="241"/>
      <c r="B19" s="85"/>
      <c r="C19" s="73"/>
      <c r="D19" s="75"/>
      <c r="E19" s="75"/>
      <c r="F19" s="75"/>
      <c r="G19" s="75"/>
      <c r="H19" s="75"/>
      <c r="I19" s="75"/>
      <c r="J19" s="75"/>
      <c r="K19" s="75"/>
      <c r="L19" s="75"/>
      <c r="M19" s="75"/>
      <c r="N19" s="75"/>
      <c r="O19" s="75"/>
      <c r="P19" s="75"/>
      <c r="Q19" s="75"/>
      <c r="R19" s="75"/>
      <c r="S19" s="75"/>
      <c r="T19" s="75"/>
      <c r="U19" s="75"/>
      <c r="V19" s="75"/>
      <c r="W19" s="75"/>
      <c r="X19" s="242"/>
    </row>
    <row r="20" spans="1:24">
      <c r="A20" s="241"/>
      <c r="B20" s="85"/>
      <c r="C20" s="74"/>
      <c r="D20" s="22"/>
      <c r="E20" s="23"/>
      <c r="F20" s="23"/>
      <c r="G20" s="23"/>
      <c r="H20" s="23"/>
      <c r="I20" s="23"/>
      <c r="J20" s="23"/>
      <c r="K20" s="23"/>
      <c r="L20" s="23"/>
      <c r="M20" s="23"/>
      <c r="N20" s="23"/>
      <c r="O20" s="23"/>
      <c r="P20" s="23"/>
      <c r="Q20" s="23"/>
      <c r="R20" s="22"/>
      <c r="S20" s="22"/>
      <c r="T20" s="22"/>
      <c r="U20" s="22"/>
      <c r="V20" s="22"/>
      <c r="W20" s="22"/>
      <c r="X20" s="242"/>
    </row>
    <row r="21" spans="1:24">
      <c r="A21" s="241"/>
      <c r="B21" s="85"/>
      <c r="C21" s="74"/>
      <c r="D21" s="76"/>
      <c r="E21" s="76"/>
      <c r="F21" s="76"/>
      <c r="G21" s="76"/>
      <c r="H21" s="76"/>
      <c r="I21" s="76"/>
      <c r="J21" s="76"/>
      <c r="K21" s="76"/>
      <c r="L21" s="76"/>
      <c r="M21" s="76"/>
      <c r="N21" s="76"/>
      <c r="O21" s="76"/>
      <c r="P21" s="76"/>
      <c r="Q21" s="76"/>
      <c r="R21" s="76"/>
      <c r="S21" s="76"/>
      <c r="T21" s="76"/>
      <c r="U21" s="76"/>
      <c r="V21" s="76"/>
      <c r="W21" s="76"/>
      <c r="X21" s="242"/>
    </row>
    <row r="22" spans="1:24">
      <c r="A22" s="241"/>
      <c r="B22" s="85"/>
      <c r="C22" s="77"/>
      <c r="D22" s="78"/>
      <c r="E22" s="78"/>
      <c r="F22" s="78"/>
      <c r="G22" s="78"/>
      <c r="H22" s="78"/>
      <c r="I22" s="78"/>
      <c r="J22" s="78"/>
      <c r="K22" s="78"/>
      <c r="L22" s="78"/>
      <c r="M22" s="78"/>
      <c r="N22" s="78"/>
      <c r="O22" s="78"/>
      <c r="P22" s="78"/>
      <c r="Q22" s="78"/>
      <c r="R22" s="78"/>
      <c r="S22" s="78"/>
      <c r="T22" s="78"/>
      <c r="U22" s="78"/>
      <c r="V22" s="78"/>
      <c r="W22" s="78"/>
      <c r="X22" s="242"/>
    </row>
    <row r="23" spans="1:24">
      <c r="A23" s="241"/>
      <c r="B23" s="85"/>
      <c r="C23" s="77"/>
      <c r="D23" s="78"/>
      <c r="E23" s="78"/>
      <c r="F23" s="78"/>
      <c r="G23" s="78"/>
      <c r="H23" s="78"/>
      <c r="I23" s="78"/>
      <c r="J23" s="78"/>
      <c r="K23" s="78"/>
      <c r="L23" s="78"/>
      <c r="M23" s="78"/>
      <c r="N23" s="78"/>
      <c r="O23" s="78"/>
      <c r="P23" s="78"/>
      <c r="Q23" s="78"/>
      <c r="R23" s="78"/>
      <c r="S23" s="78"/>
      <c r="T23" s="78"/>
      <c r="U23" s="78"/>
      <c r="V23" s="78"/>
      <c r="W23" s="78"/>
      <c r="X23" s="242"/>
    </row>
    <row r="24" spans="1:24">
      <c r="A24" s="241"/>
      <c r="B24" s="85"/>
      <c r="C24" s="79"/>
      <c r="D24" s="22"/>
      <c r="E24" s="22"/>
      <c r="F24" s="22"/>
      <c r="G24" s="22"/>
      <c r="H24" s="22"/>
      <c r="I24" s="22"/>
      <c r="J24" s="22"/>
      <c r="K24" s="22"/>
      <c r="L24" s="22"/>
      <c r="M24" s="22"/>
      <c r="N24" s="22"/>
      <c r="O24" s="22"/>
      <c r="P24" s="22"/>
      <c r="Q24" s="22"/>
      <c r="R24" s="22"/>
      <c r="S24" s="22"/>
      <c r="T24" s="22"/>
      <c r="U24" s="22"/>
      <c r="V24" s="22"/>
      <c r="W24" s="22"/>
      <c r="X24" s="242"/>
    </row>
    <row r="25" spans="1:24">
      <c r="A25" s="241"/>
      <c r="B25" s="85"/>
      <c r="C25" s="77"/>
      <c r="D25" s="22"/>
      <c r="E25" s="22"/>
      <c r="F25" s="22"/>
      <c r="G25" s="22"/>
      <c r="H25" s="22"/>
      <c r="I25" s="22"/>
      <c r="J25" s="22"/>
      <c r="K25" s="22"/>
      <c r="L25" s="22"/>
      <c r="M25" s="22"/>
      <c r="N25" s="22"/>
      <c r="O25" s="22"/>
      <c r="P25" s="22"/>
      <c r="Q25" s="22"/>
      <c r="R25" s="22"/>
      <c r="S25" s="22"/>
      <c r="T25" s="22"/>
      <c r="U25" s="22"/>
      <c r="V25" s="22"/>
      <c r="W25" s="22"/>
      <c r="X25" s="242"/>
    </row>
    <row r="26" spans="1:24">
      <c r="A26" s="241"/>
      <c r="B26" s="85"/>
      <c r="C26" s="74"/>
      <c r="D26" s="22"/>
      <c r="E26" s="22"/>
      <c r="F26" s="22"/>
      <c r="G26" s="22"/>
      <c r="H26" s="22"/>
      <c r="I26" s="22"/>
      <c r="J26" s="22"/>
      <c r="K26" s="22"/>
      <c r="L26" s="22"/>
      <c r="M26" s="22"/>
      <c r="N26" s="22"/>
      <c r="O26" s="22"/>
      <c r="P26" s="22"/>
      <c r="Q26" s="22"/>
      <c r="R26" s="22"/>
      <c r="S26" s="22"/>
      <c r="T26" s="22"/>
      <c r="U26" s="22"/>
      <c r="V26" s="22"/>
      <c r="W26" s="22"/>
      <c r="X26" s="242"/>
    </row>
    <row r="27" spans="1:24">
      <c r="A27" s="241"/>
      <c r="B27" s="85"/>
      <c r="C27" s="80"/>
      <c r="D27" s="22"/>
      <c r="E27" s="22"/>
      <c r="F27" s="22"/>
      <c r="G27" s="22"/>
      <c r="H27" s="22"/>
      <c r="I27" s="22"/>
      <c r="J27" s="22"/>
      <c r="K27" s="22"/>
      <c r="L27" s="22"/>
      <c r="M27" s="22"/>
      <c r="N27" s="22"/>
      <c r="O27" s="22"/>
      <c r="P27" s="22"/>
      <c r="Q27" s="22"/>
      <c r="R27" s="22"/>
      <c r="S27" s="22"/>
      <c r="T27" s="22"/>
      <c r="U27" s="22"/>
      <c r="V27" s="22"/>
      <c r="W27" s="22"/>
      <c r="X27" s="242"/>
    </row>
    <row r="28" spans="1:24">
      <c r="A28" s="241"/>
      <c r="B28" s="85"/>
      <c r="C28" s="74"/>
      <c r="D28" s="22"/>
      <c r="E28" s="22"/>
      <c r="F28" s="22"/>
      <c r="G28" s="22"/>
      <c r="H28" s="22"/>
      <c r="I28" s="22"/>
      <c r="J28" s="22"/>
      <c r="K28" s="22"/>
      <c r="L28" s="22"/>
      <c r="M28" s="22"/>
      <c r="N28" s="22"/>
      <c r="O28" s="22"/>
      <c r="P28" s="22"/>
      <c r="Q28" s="22"/>
      <c r="R28" s="22"/>
      <c r="S28" s="22"/>
      <c r="T28" s="22"/>
      <c r="U28" s="22"/>
      <c r="V28" s="22"/>
      <c r="W28" s="22"/>
      <c r="X28" s="242"/>
    </row>
    <row r="29" spans="1:24">
      <c r="A29" s="241"/>
      <c r="B29" s="85"/>
      <c r="C29" s="80"/>
      <c r="D29" s="22"/>
      <c r="E29" s="22"/>
      <c r="F29" s="22"/>
      <c r="G29" s="22"/>
      <c r="H29" s="22"/>
      <c r="I29" s="22"/>
      <c r="J29" s="22"/>
      <c r="K29" s="22"/>
      <c r="L29" s="22"/>
      <c r="M29" s="22"/>
      <c r="N29" s="22"/>
      <c r="O29" s="22"/>
      <c r="P29" s="22"/>
      <c r="Q29" s="22"/>
      <c r="R29" s="22"/>
      <c r="S29" s="22"/>
      <c r="T29" s="22"/>
      <c r="U29" s="22"/>
      <c r="V29" s="22"/>
      <c r="W29" s="22"/>
      <c r="X29" s="242"/>
    </row>
    <row r="30" spans="1:24">
      <c r="A30" s="241"/>
      <c r="B30" s="85"/>
      <c r="C30" s="81"/>
      <c r="D30" s="22"/>
      <c r="E30" s="22"/>
      <c r="F30" s="22"/>
      <c r="G30" s="22"/>
      <c r="H30" s="22"/>
      <c r="I30" s="22"/>
      <c r="J30" s="22"/>
      <c r="K30" s="22"/>
      <c r="L30" s="22"/>
      <c r="M30" s="22"/>
      <c r="N30" s="22"/>
      <c r="O30" s="22"/>
      <c r="P30" s="22"/>
      <c r="Q30" s="22"/>
      <c r="R30" s="22"/>
      <c r="S30" s="22"/>
      <c r="T30" s="22"/>
      <c r="U30" s="22"/>
      <c r="V30" s="22"/>
      <c r="W30" s="22"/>
      <c r="X30" s="242"/>
    </row>
    <row r="31" spans="1:24">
      <c r="A31" s="241"/>
      <c r="B31" s="85"/>
      <c r="C31" s="74"/>
      <c r="D31" s="22"/>
      <c r="E31" s="22"/>
      <c r="F31" s="22"/>
      <c r="G31" s="22"/>
      <c r="H31" s="22"/>
      <c r="I31" s="22"/>
      <c r="J31" s="22"/>
      <c r="K31" s="22"/>
      <c r="L31" s="22"/>
      <c r="M31" s="22"/>
      <c r="N31" s="22"/>
      <c r="O31" s="22"/>
      <c r="P31" s="22"/>
      <c r="Q31" s="22"/>
      <c r="R31" s="22"/>
      <c r="S31" s="22"/>
      <c r="T31" s="22"/>
      <c r="U31" s="22"/>
      <c r="V31" s="22"/>
      <c r="W31" s="22"/>
      <c r="X31" s="242"/>
    </row>
    <row r="32" spans="1:24">
      <c r="A32" s="241"/>
      <c r="B32" s="85"/>
      <c r="C32" s="74"/>
      <c r="D32" s="22"/>
      <c r="E32" s="22"/>
      <c r="F32" s="22"/>
      <c r="G32" s="22"/>
      <c r="H32" s="22"/>
      <c r="I32" s="22"/>
      <c r="J32" s="22"/>
      <c r="K32" s="22"/>
      <c r="L32" s="22"/>
      <c r="M32" s="22"/>
      <c r="N32" s="22"/>
      <c r="O32" s="22"/>
      <c r="P32" s="22"/>
      <c r="Q32" s="22"/>
      <c r="R32" s="22"/>
      <c r="S32" s="22"/>
      <c r="T32" s="22"/>
      <c r="U32" s="22"/>
      <c r="V32" s="22"/>
      <c r="W32" s="22"/>
      <c r="X32" s="242"/>
    </row>
    <row r="33" spans="1:24">
      <c r="A33" s="241"/>
      <c r="B33" s="85"/>
      <c r="C33" s="74"/>
      <c r="D33" s="22"/>
      <c r="E33" s="22"/>
      <c r="F33" s="22"/>
      <c r="G33" s="22"/>
      <c r="H33" s="22"/>
      <c r="I33" s="22"/>
      <c r="J33" s="22"/>
      <c r="K33" s="22"/>
      <c r="L33" s="22"/>
      <c r="M33" s="22"/>
      <c r="N33" s="22"/>
      <c r="O33" s="22"/>
      <c r="P33" s="22"/>
      <c r="Q33" s="22"/>
      <c r="R33" s="22"/>
      <c r="S33" s="22"/>
      <c r="T33" s="22"/>
      <c r="U33" s="22"/>
      <c r="V33" s="22"/>
      <c r="W33" s="22"/>
      <c r="X33" s="242"/>
    </row>
    <row r="34" spans="1:24">
      <c r="A34" s="241"/>
      <c r="B34" s="85"/>
      <c r="C34" s="81"/>
      <c r="D34" s="22"/>
      <c r="E34" s="22"/>
      <c r="F34" s="22"/>
      <c r="G34" s="22"/>
      <c r="H34" s="22"/>
      <c r="I34" s="22"/>
      <c r="J34" s="22"/>
      <c r="K34" s="22"/>
      <c r="L34" s="22"/>
      <c r="M34" s="22"/>
      <c r="N34" s="22"/>
      <c r="O34" s="22"/>
      <c r="P34" s="22"/>
      <c r="Q34" s="22"/>
      <c r="R34" s="22"/>
      <c r="S34" s="22"/>
      <c r="T34" s="22"/>
      <c r="U34" s="22"/>
      <c r="V34" s="22"/>
      <c r="W34" s="22"/>
      <c r="X34" s="242"/>
    </row>
    <row r="35" spans="1:24">
      <c r="A35" s="241"/>
      <c r="B35" s="85"/>
      <c r="C35" s="74"/>
      <c r="D35" s="22"/>
      <c r="E35" s="22"/>
      <c r="F35" s="22"/>
      <c r="G35" s="22"/>
      <c r="H35" s="22"/>
      <c r="I35" s="22"/>
      <c r="J35" s="22"/>
      <c r="K35" s="22"/>
      <c r="L35" s="22"/>
      <c r="M35" s="22"/>
      <c r="N35" s="22"/>
      <c r="O35" s="22"/>
      <c r="P35" s="22"/>
      <c r="Q35" s="22"/>
      <c r="R35" s="22"/>
      <c r="S35" s="22"/>
      <c r="T35" s="22"/>
      <c r="U35" s="22"/>
      <c r="V35" s="22"/>
      <c r="W35" s="22"/>
      <c r="X35" s="242"/>
    </row>
    <row r="36" spans="1:24">
      <c r="A36" s="241"/>
      <c r="B36" s="85"/>
      <c r="C36" s="74"/>
      <c r="D36" s="22"/>
      <c r="E36" s="22"/>
      <c r="F36" s="22"/>
      <c r="G36" s="22"/>
      <c r="H36" s="22"/>
      <c r="I36" s="22"/>
      <c r="J36" s="22"/>
      <c r="K36" s="22"/>
      <c r="L36" s="22"/>
      <c r="M36" s="22"/>
      <c r="N36" s="22"/>
      <c r="O36" s="22"/>
      <c r="P36" s="22"/>
      <c r="Q36" s="22"/>
      <c r="R36" s="22"/>
      <c r="S36" s="22"/>
      <c r="T36" s="22"/>
      <c r="U36" s="22"/>
      <c r="V36" s="22"/>
      <c r="W36" s="22"/>
      <c r="X36" s="242"/>
    </row>
    <row r="37" spans="1:24">
      <c r="A37" s="241"/>
      <c r="B37" s="85"/>
      <c r="C37" s="74"/>
      <c r="D37" s="22"/>
      <c r="E37" s="22"/>
      <c r="F37" s="22"/>
      <c r="G37" s="22"/>
      <c r="H37" s="22"/>
      <c r="I37" s="22"/>
      <c r="J37" s="22"/>
      <c r="K37" s="22"/>
      <c r="L37" s="22"/>
      <c r="M37" s="22"/>
      <c r="N37" s="22"/>
      <c r="O37" s="22"/>
      <c r="P37" s="22"/>
      <c r="Q37" s="22"/>
      <c r="R37" s="22"/>
      <c r="S37" s="22"/>
      <c r="T37" s="22"/>
      <c r="U37" s="22"/>
      <c r="V37" s="22"/>
      <c r="W37" s="22"/>
      <c r="X37" s="242"/>
    </row>
    <row r="38" spans="1:24">
      <c r="A38" s="241"/>
      <c r="B38" s="85"/>
      <c r="C38" s="74"/>
      <c r="D38" s="22"/>
      <c r="E38" s="22"/>
      <c r="F38" s="22"/>
      <c r="G38" s="22"/>
      <c r="H38" s="22"/>
      <c r="I38" s="22"/>
      <c r="J38" s="22"/>
      <c r="K38" s="22"/>
      <c r="L38" s="22"/>
      <c r="M38" s="22"/>
      <c r="N38" s="22"/>
      <c r="O38" s="22"/>
      <c r="P38" s="22"/>
      <c r="Q38" s="22"/>
      <c r="R38" s="22"/>
      <c r="S38" s="22"/>
      <c r="T38" s="22"/>
      <c r="U38" s="22"/>
      <c r="V38" s="22"/>
      <c r="W38" s="22"/>
      <c r="X38" s="242"/>
    </row>
    <row r="39" spans="1:24">
      <c r="A39" s="241"/>
      <c r="B39" s="85"/>
      <c r="C39" s="74"/>
      <c r="D39" s="22"/>
      <c r="E39" s="22"/>
      <c r="F39" s="22"/>
      <c r="G39" s="22"/>
      <c r="H39" s="22"/>
      <c r="I39" s="22"/>
      <c r="J39" s="22"/>
      <c r="K39" s="22"/>
      <c r="L39" s="22"/>
      <c r="M39" s="22"/>
      <c r="N39" s="22"/>
      <c r="O39" s="22"/>
      <c r="P39" s="22"/>
      <c r="Q39" s="22"/>
      <c r="R39" s="22"/>
      <c r="S39" s="22"/>
      <c r="T39" s="22"/>
      <c r="U39" s="22"/>
      <c r="V39" s="22"/>
      <c r="W39" s="22"/>
      <c r="X39" s="242"/>
    </row>
    <row r="40" spans="1:24">
      <c r="A40" s="241"/>
      <c r="B40" s="85"/>
      <c r="C40" s="74"/>
      <c r="D40" s="22"/>
      <c r="E40" s="22"/>
      <c r="F40" s="22"/>
      <c r="G40" s="22"/>
      <c r="H40" s="22"/>
      <c r="I40" s="22"/>
      <c r="J40" s="22"/>
      <c r="K40" s="22"/>
      <c r="L40" s="22"/>
      <c r="M40" s="22"/>
      <c r="N40" s="22"/>
      <c r="O40" s="22"/>
      <c r="P40" s="22"/>
      <c r="Q40" s="22"/>
      <c r="R40" s="22"/>
      <c r="S40" s="22"/>
      <c r="T40" s="22"/>
      <c r="U40" s="22"/>
      <c r="V40" s="22"/>
      <c r="W40" s="22"/>
      <c r="X40" s="242"/>
    </row>
    <row r="41" spans="1:24">
      <c r="A41" s="241"/>
      <c r="B41" s="85"/>
      <c r="C41" s="74"/>
      <c r="D41" s="22"/>
      <c r="E41" s="22"/>
      <c r="F41" s="22"/>
      <c r="G41" s="22"/>
      <c r="H41" s="22"/>
      <c r="I41" s="22"/>
      <c r="J41" s="22"/>
      <c r="K41" s="22"/>
      <c r="L41" s="22"/>
      <c r="M41" s="22"/>
      <c r="N41" s="22"/>
      <c r="O41" s="22"/>
      <c r="P41" s="22"/>
      <c r="Q41" s="22"/>
      <c r="R41" s="22"/>
      <c r="S41" s="22"/>
      <c r="T41" s="22"/>
      <c r="U41" s="22"/>
      <c r="V41" s="22"/>
      <c r="W41" s="22"/>
      <c r="X41" s="242"/>
    </row>
    <row r="42" spans="1:24">
      <c r="A42" s="241"/>
      <c r="B42" s="85"/>
      <c r="C42" s="74"/>
      <c r="D42" s="22"/>
      <c r="E42" s="22"/>
      <c r="F42" s="22"/>
      <c r="G42" s="22"/>
      <c r="H42" s="22"/>
      <c r="I42" s="22"/>
      <c r="J42" s="22"/>
      <c r="K42" s="22"/>
      <c r="L42" s="22"/>
      <c r="M42" s="22"/>
      <c r="N42" s="22"/>
      <c r="O42" s="22"/>
      <c r="P42" s="22"/>
      <c r="Q42" s="22"/>
      <c r="R42" s="22"/>
      <c r="S42" s="22"/>
      <c r="T42" s="22"/>
      <c r="U42" s="22"/>
      <c r="V42" s="22"/>
      <c r="W42" s="22"/>
      <c r="X42" s="242"/>
    </row>
    <row r="43" spans="1:24">
      <c r="A43" s="241"/>
      <c r="B43" s="85"/>
      <c r="C43" s="74"/>
      <c r="D43" s="22"/>
      <c r="E43" s="22"/>
      <c r="F43" s="22"/>
      <c r="G43" s="22"/>
      <c r="H43" s="22"/>
      <c r="I43" s="22"/>
      <c r="J43" s="22"/>
      <c r="K43" s="22"/>
      <c r="L43" s="22"/>
      <c r="M43" s="22"/>
      <c r="N43" s="22"/>
      <c r="O43" s="22"/>
      <c r="P43" s="22"/>
      <c r="Q43" s="22"/>
      <c r="R43" s="22"/>
      <c r="S43" s="22"/>
      <c r="T43" s="22"/>
      <c r="U43" s="22"/>
      <c r="V43" s="22"/>
      <c r="W43" s="22"/>
      <c r="X43" s="242"/>
    </row>
    <row r="44" spans="1:24">
      <c r="A44" s="241"/>
      <c r="B44" s="85"/>
      <c r="C44" s="74"/>
      <c r="D44" s="22"/>
      <c r="E44" s="22"/>
      <c r="F44" s="22"/>
      <c r="G44" s="22"/>
      <c r="H44" s="22"/>
      <c r="I44" s="22"/>
      <c r="J44" s="22"/>
      <c r="K44" s="22"/>
      <c r="L44" s="22"/>
      <c r="M44" s="22"/>
      <c r="N44" s="22"/>
      <c r="O44" s="22"/>
      <c r="P44" s="22"/>
      <c r="Q44" s="22"/>
      <c r="R44" s="22"/>
      <c r="S44" s="22"/>
      <c r="T44" s="22"/>
      <c r="U44" s="22"/>
      <c r="V44" s="22"/>
      <c r="W44" s="22"/>
      <c r="X44" s="242"/>
    </row>
    <row r="45" spans="1:24">
      <c r="A45" s="241"/>
      <c r="B45" s="85"/>
      <c r="C45" s="74"/>
      <c r="D45" s="22"/>
      <c r="E45" s="22"/>
      <c r="F45" s="22"/>
      <c r="G45" s="22"/>
      <c r="H45" s="22"/>
      <c r="I45" s="22"/>
      <c r="J45" s="22"/>
      <c r="K45" s="22"/>
      <c r="L45" s="22"/>
      <c r="M45" s="22"/>
      <c r="N45" s="22"/>
      <c r="O45" s="22"/>
      <c r="P45" s="22"/>
      <c r="Q45" s="22"/>
      <c r="R45" s="22"/>
      <c r="S45" s="22"/>
      <c r="T45" s="22"/>
      <c r="U45" s="22"/>
      <c r="V45" s="22"/>
      <c r="W45" s="22"/>
      <c r="X45" s="242"/>
    </row>
    <row r="46" spans="1:24">
      <c r="A46" s="241"/>
      <c r="B46" s="85"/>
      <c r="C46" s="74"/>
      <c r="D46" s="22"/>
      <c r="E46" s="22"/>
      <c r="F46" s="22"/>
      <c r="G46" s="22"/>
      <c r="H46" s="22"/>
      <c r="I46" s="22"/>
      <c r="J46" s="22"/>
      <c r="K46" s="22"/>
      <c r="L46" s="22"/>
      <c r="M46" s="22"/>
      <c r="N46" s="22"/>
      <c r="O46" s="22"/>
      <c r="P46" s="22"/>
      <c r="Q46" s="22"/>
      <c r="R46" s="22"/>
      <c r="S46" s="22"/>
      <c r="T46" s="22"/>
      <c r="U46" s="22"/>
      <c r="V46" s="22"/>
      <c r="W46" s="22"/>
      <c r="X46" s="242"/>
    </row>
    <row r="47" spans="1:24">
      <c r="A47" s="241"/>
      <c r="B47" s="85"/>
      <c r="C47" s="74"/>
      <c r="D47" s="22"/>
      <c r="E47" s="22"/>
      <c r="F47" s="22"/>
      <c r="G47" s="22"/>
      <c r="H47" s="22"/>
      <c r="I47" s="22"/>
      <c r="J47" s="22"/>
      <c r="K47" s="22"/>
      <c r="L47" s="22"/>
      <c r="M47" s="22"/>
      <c r="N47" s="22"/>
      <c r="O47" s="22"/>
      <c r="P47" s="22"/>
      <c r="Q47" s="22"/>
      <c r="R47" s="22"/>
      <c r="S47" s="22"/>
      <c r="T47" s="22"/>
      <c r="U47" s="22"/>
      <c r="V47" s="22"/>
      <c r="W47" s="22"/>
      <c r="X47" s="242"/>
    </row>
    <row r="48" spans="1:24">
      <c r="A48" s="241"/>
      <c r="B48" s="85"/>
      <c r="C48" s="74"/>
      <c r="D48" s="22"/>
      <c r="E48" s="22"/>
      <c r="F48" s="22"/>
      <c r="G48" s="22"/>
      <c r="H48" s="22"/>
      <c r="I48" s="22"/>
      <c r="J48" s="22"/>
      <c r="K48" s="22"/>
      <c r="L48" s="22"/>
      <c r="M48" s="22"/>
      <c r="N48" s="22"/>
      <c r="O48" s="22"/>
      <c r="P48" s="22"/>
      <c r="Q48" s="22"/>
      <c r="R48" s="22"/>
      <c r="S48" s="22"/>
      <c r="T48" s="22"/>
      <c r="U48" s="22"/>
      <c r="V48" s="22"/>
      <c r="W48" s="22"/>
      <c r="X48" s="242"/>
    </row>
    <row r="49" spans="1:24">
      <c r="A49" s="241"/>
      <c r="B49" s="85"/>
      <c r="C49" s="74"/>
      <c r="D49" s="22"/>
      <c r="E49" s="22"/>
      <c r="F49" s="22"/>
      <c r="G49" s="22"/>
      <c r="H49" s="22"/>
      <c r="I49" s="22"/>
      <c r="J49" s="22"/>
      <c r="K49" s="22"/>
      <c r="L49" s="22"/>
      <c r="M49" s="22"/>
      <c r="N49" s="22"/>
      <c r="O49" s="22"/>
      <c r="P49" s="22"/>
      <c r="Q49" s="22"/>
      <c r="R49" s="22"/>
      <c r="S49" s="22"/>
      <c r="T49" s="22"/>
      <c r="U49" s="22"/>
      <c r="V49" s="22"/>
      <c r="W49" s="22"/>
      <c r="X49" s="242"/>
    </row>
    <row r="50" spans="1:24">
      <c r="A50" s="241"/>
      <c r="B50" s="85"/>
      <c r="C50" s="74"/>
      <c r="D50" s="22"/>
      <c r="E50" s="22"/>
      <c r="F50" s="22"/>
      <c r="G50" s="22"/>
      <c r="H50" s="22"/>
      <c r="I50" s="22"/>
      <c r="J50" s="22"/>
      <c r="K50" s="22"/>
      <c r="L50" s="22"/>
      <c r="M50" s="22"/>
      <c r="N50" s="22"/>
      <c r="O50" s="22"/>
      <c r="P50" s="22"/>
      <c r="Q50" s="22"/>
      <c r="R50" s="22"/>
      <c r="S50" s="22"/>
      <c r="T50" s="22"/>
      <c r="U50" s="22"/>
      <c r="V50" s="22"/>
      <c r="W50" s="22"/>
      <c r="X50" s="242"/>
    </row>
    <row r="51" spans="1:24">
      <c r="A51" s="241"/>
      <c r="B51" s="85"/>
      <c r="C51" s="74"/>
      <c r="D51" s="22"/>
      <c r="E51" s="22"/>
      <c r="F51" s="22"/>
      <c r="G51" s="22"/>
      <c r="H51" s="22"/>
      <c r="I51" s="22"/>
      <c r="J51" s="22"/>
      <c r="K51" s="22"/>
      <c r="L51" s="22"/>
      <c r="M51" s="22"/>
      <c r="N51" s="22"/>
      <c r="O51" s="22"/>
      <c r="P51" s="22"/>
      <c r="Q51" s="22"/>
      <c r="R51" s="22"/>
      <c r="S51" s="22"/>
      <c r="T51" s="22"/>
      <c r="U51" s="22"/>
      <c r="V51" s="22"/>
      <c r="W51" s="22"/>
      <c r="X51" s="242"/>
    </row>
    <row r="52" spans="1:24">
      <c r="A52" s="241"/>
      <c r="B52" s="85"/>
      <c r="C52" s="74"/>
      <c r="D52" s="22"/>
      <c r="E52" s="22"/>
      <c r="F52" s="22"/>
      <c r="G52" s="22"/>
      <c r="H52" s="22"/>
      <c r="I52" s="22"/>
      <c r="J52" s="22"/>
      <c r="K52" s="22"/>
      <c r="L52" s="22"/>
      <c r="M52" s="22"/>
      <c r="N52" s="22"/>
      <c r="O52" s="22"/>
      <c r="P52" s="22"/>
      <c r="Q52" s="22"/>
      <c r="R52" s="22"/>
      <c r="S52" s="22"/>
      <c r="T52" s="22"/>
      <c r="U52" s="22"/>
      <c r="V52" s="22"/>
      <c r="W52" s="22"/>
      <c r="X52" s="242"/>
    </row>
    <row r="53" spans="1:24">
      <c r="A53" s="241"/>
      <c r="B53" s="85"/>
      <c r="C53" s="74"/>
      <c r="D53" s="22"/>
      <c r="E53" s="22"/>
      <c r="F53" s="22"/>
      <c r="G53" s="22"/>
      <c r="H53" s="22"/>
      <c r="I53" s="22"/>
      <c r="J53" s="22"/>
      <c r="K53" s="22"/>
      <c r="L53" s="22"/>
      <c r="M53" s="22"/>
      <c r="N53" s="22"/>
      <c r="O53" s="22"/>
      <c r="P53" s="22"/>
      <c r="Q53" s="22"/>
      <c r="R53" s="22"/>
      <c r="S53" s="22"/>
      <c r="T53" s="22"/>
      <c r="U53" s="22"/>
      <c r="V53" s="22"/>
      <c r="W53" s="22"/>
      <c r="X53" s="242"/>
    </row>
    <row r="54" spans="1:24">
      <c r="A54" s="241"/>
      <c r="B54" s="85"/>
      <c r="C54" s="74"/>
      <c r="D54" s="22"/>
      <c r="E54" s="22"/>
      <c r="F54" s="22"/>
      <c r="G54" s="22"/>
      <c r="H54" s="22"/>
      <c r="I54" s="22"/>
      <c r="J54" s="22"/>
      <c r="K54" s="22"/>
      <c r="L54" s="22"/>
      <c r="M54" s="22"/>
      <c r="N54" s="22"/>
      <c r="O54" s="22"/>
      <c r="P54" s="22"/>
      <c r="Q54" s="22"/>
      <c r="R54" s="22"/>
      <c r="S54" s="22"/>
      <c r="T54" s="22"/>
      <c r="U54" s="22"/>
      <c r="V54" s="22"/>
      <c r="W54" s="22"/>
      <c r="X54" s="242"/>
    </row>
    <row r="55" spans="1:24">
      <c r="A55" s="241"/>
      <c r="B55" s="85"/>
      <c r="C55" s="74"/>
      <c r="D55" s="22"/>
      <c r="E55" s="22"/>
      <c r="F55" s="22"/>
      <c r="G55" s="22"/>
      <c r="H55" s="22"/>
      <c r="I55" s="22"/>
      <c r="J55" s="22"/>
      <c r="K55" s="22"/>
      <c r="L55" s="22"/>
      <c r="M55" s="22"/>
      <c r="N55" s="22"/>
      <c r="O55" s="22"/>
      <c r="P55" s="22"/>
      <c r="Q55" s="22"/>
      <c r="R55" s="22"/>
      <c r="S55" s="22"/>
      <c r="T55" s="22"/>
      <c r="U55" s="22"/>
      <c r="V55" s="22"/>
      <c r="W55" s="22"/>
      <c r="X55" s="242"/>
    </row>
    <row r="56" spans="1:24">
      <c r="A56" s="241"/>
      <c r="B56" s="85"/>
      <c r="C56" s="74"/>
      <c r="D56" s="22"/>
      <c r="E56" s="22"/>
      <c r="F56" s="22"/>
      <c r="G56" s="22"/>
      <c r="H56" s="22"/>
      <c r="I56" s="22"/>
      <c r="J56" s="22"/>
      <c r="K56" s="22"/>
      <c r="L56" s="22"/>
      <c r="M56" s="22"/>
      <c r="N56" s="22"/>
      <c r="O56" s="22"/>
      <c r="P56" s="22"/>
      <c r="Q56" s="22"/>
      <c r="R56" s="22"/>
      <c r="S56" s="22"/>
      <c r="T56" s="22"/>
      <c r="U56" s="22"/>
      <c r="V56" s="22"/>
      <c r="W56" s="22"/>
      <c r="X56" s="242"/>
    </row>
    <row r="57" spans="1:24">
      <c r="A57" s="241"/>
      <c r="B57" s="85"/>
      <c r="C57" s="74"/>
      <c r="D57" s="22"/>
      <c r="E57" s="22"/>
      <c r="F57" s="22"/>
      <c r="G57" s="22"/>
      <c r="H57" s="22"/>
      <c r="I57" s="22"/>
      <c r="J57" s="22"/>
      <c r="K57" s="22"/>
      <c r="L57" s="22"/>
      <c r="M57" s="22"/>
      <c r="N57" s="22"/>
      <c r="O57" s="22"/>
      <c r="P57" s="22"/>
      <c r="Q57" s="22"/>
      <c r="R57" s="22"/>
      <c r="S57" s="22"/>
      <c r="T57" s="22"/>
      <c r="U57" s="22"/>
      <c r="V57" s="22"/>
      <c r="W57" s="22"/>
      <c r="X57" s="242"/>
    </row>
    <row r="58" spans="1:24">
      <c r="A58" s="241"/>
      <c r="B58" s="85"/>
      <c r="C58" s="74"/>
      <c r="D58" s="22"/>
      <c r="E58" s="22"/>
      <c r="F58" s="22"/>
      <c r="G58" s="22"/>
      <c r="H58" s="22"/>
      <c r="I58" s="22"/>
      <c r="J58" s="22"/>
      <c r="K58" s="22"/>
      <c r="L58" s="22"/>
      <c r="M58" s="22"/>
      <c r="N58" s="22"/>
      <c r="O58" s="22"/>
      <c r="P58" s="22"/>
      <c r="Q58" s="22"/>
      <c r="R58" s="22"/>
      <c r="S58" s="22"/>
      <c r="T58" s="22"/>
      <c r="U58" s="22"/>
      <c r="V58" s="22"/>
      <c r="W58" s="22"/>
      <c r="X58" s="242"/>
    </row>
    <row r="59" spans="1:24">
      <c r="A59" s="241"/>
      <c r="B59" s="85"/>
      <c r="C59" s="74"/>
      <c r="D59" s="22"/>
      <c r="E59" s="22"/>
      <c r="F59" s="22"/>
      <c r="G59" s="22"/>
      <c r="H59" s="22"/>
      <c r="I59" s="22"/>
      <c r="J59" s="22"/>
      <c r="K59" s="22"/>
      <c r="L59" s="22"/>
      <c r="M59" s="22"/>
      <c r="N59" s="22"/>
      <c r="O59" s="22"/>
      <c r="P59" s="22"/>
      <c r="Q59" s="22"/>
      <c r="R59" s="22"/>
      <c r="S59" s="22"/>
      <c r="T59" s="22"/>
      <c r="U59" s="22"/>
      <c r="V59" s="22"/>
      <c r="W59" s="22"/>
      <c r="X59" s="242"/>
    </row>
    <row r="60" spans="1:24">
      <c r="A60" s="241"/>
      <c r="B60" s="85"/>
      <c r="C60" s="74"/>
      <c r="D60" s="22"/>
      <c r="E60" s="22"/>
      <c r="F60" s="22"/>
      <c r="G60" s="22"/>
      <c r="H60" s="22"/>
      <c r="I60" s="22"/>
      <c r="J60" s="22"/>
      <c r="K60" s="22"/>
      <c r="L60" s="22"/>
      <c r="M60" s="22"/>
      <c r="N60" s="22"/>
      <c r="O60" s="22"/>
      <c r="P60" s="22"/>
      <c r="Q60" s="22"/>
      <c r="R60" s="22"/>
      <c r="S60" s="22"/>
      <c r="T60" s="22"/>
      <c r="U60" s="22"/>
      <c r="V60" s="22"/>
      <c r="W60" s="22"/>
      <c r="X60" s="242"/>
    </row>
    <row r="61" spans="1:24">
      <c r="A61" s="241"/>
      <c r="B61" s="85"/>
      <c r="C61" s="82"/>
      <c r="D61" s="22"/>
      <c r="E61" s="22"/>
      <c r="F61" s="22"/>
      <c r="G61" s="22"/>
      <c r="H61" s="22"/>
      <c r="I61" s="22"/>
      <c r="J61" s="22"/>
      <c r="K61" s="22"/>
      <c r="L61" s="22"/>
      <c r="M61" s="22"/>
      <c r="N61" s="22"/>
      <c r="O61" s="22"/>
      <c r="P61" s="22"/>
      <c r="Q61" s="22"/>
      <c r="R61" s="22"/>
      <c r="S61" s="22"/>
      <c r="T61" s="22"/>
      <c r="U61" s="22"/>
      <c r="V61" s="22"/>
      <c r="W61" s="22"/>
      <c r="X61" s="242"/>
    </row>
    <row r="62" spans="1:24">
      <c r="A62" s="241"/>
      <c r="B62" s="85"/>
      <c r="C62" s="83"/>
      <c r="D62" s="78"/>
      <c r="E62" s="78"/>
      <c r="F62" s="78"/>
      <c r="G62" s="78"/>
      <c r="H62" s="78"/>
      <c r="I62" s="78"/>
      <c r="J62" s="78"/>
      <c r="K62" s="78"/>
      <c r="L62" s="78"/>
      <c r="M62" s="78"/>
      <c r="N62" s="78"/>
      <c r="O62" s="78"/>
      <c r="P62" s="78"/>
      <c r="Q62" s="78"/>
      <c r="R62" s="78"/>
      <c r="S62" s="78"/>
      <c r="T62" s="78"/>
      <c r="U62" s="78"/>
      <c r="V62" s="78"/>
      <c r="W62" s="78"/>
      <c r="X62" s="242"/>
    </row>
    <row r="63" spans="1:24">
      <c r="A63" s="241"/>
      <c r="B63" s="85"/>
      <c r="C63" s="83"/>
      <c r="D63" s="78"/>
      <c r="E63" s="78"/>
      <c r="F63" s="78"/>
      <c r="G63" s="78"/>
      <c r="H63" s="78"/>
      <c r="I63" s="78"/>
      <c r="J63" s="78"/>
      <c r="K63" s="78"/>
      <c r="L63" s="78"/>
      <c r="M63" s="78"/>
      <c r="N63" s="78"/>
      <c r="O63" s="78"/>
      <c r="P63" s="78"/>
      <c r="Q63" s="78"/>
      <c r="R63" s="78"/>
      <c r="S63" s="78"/>
      <c r="T63" s="78"/>
      <c r="U63" s="78"/>
      <c r="V63" s="78"/>
      <c r="W63" s="78"/>
      <c r="X63" s="242"/>
    </row>
    <row r="64" spans="1:24">
      <c r="A64" s="241"/>
      <c r="B64" s="85"/>
      <c r="C64" s="83"/>
      <c r="D64" s="78"/>
      <c r="E64" s="78"/>
      <c r="F64" s="78"/>
      <c r="G64" s="78"/>
      <c r="H64" s="78"/>
      <c r="I64" s="78"/>
      <c r="J64" s="78"/>
      <c r="K64" s="78"/>
      <c r="L64" s="78"/>
      <c r="M64" s="78"/>
      <c r="N64" s="78"/>
      <c r="O64" s="78"/>
      <c r="P64" s="78"/>
      <c r="Q64" s="78"/>
      <c r="R64" s="78"/>
      <c r="S64" s="78"/>
      <c r="T64" s="78"/>
      <c r="U64" s="78"/>
      <c r="V64" s="78"/>
      <c r="W64" s="78"/>
      <c r="X64" s="242"/>
    </row>
    <row r="65" spans="1:24">
      <c r="A65" s="241"/>
      <c r="B65" s="85"/>
      <c r="C65" s="83"/>
      <c r="D65" s="78"/>
      <c r="E65" s="78"/>
      <c r="F65" s="78"/>
      <c r="G65" s="78"/>
      <c r="H65" s="78"/>
      <c r="I65" s="78"/>
      <c r="J65" s="78"/>
      <c r="K65" s="78"/>
      <c r="L65" s="78"/>
      <c r="M65" s="78"/>
      <c r="N65" s="78"/>
      <c r="O65" s="78"/>
      <c r="P65" s="78"/>
      <c r="Q65" s="78"/>
      <c r="R65" s="78"/>
      <c r="S65" s="78"/>
      <c r="T65" s="78"/>
      <c r="U65" s="78"/>
      <c r="V65" s="78"/>
      <c r="W65" s="78"/>
      <c r="X65" s="242"/>
    </row>
    <row r="66" spans="1:24">
      <c r="A66" s="241"/>
      <c r="B66" s="85"/>
      <c r="C66" s="83"/>
      <c r="D66" s="78"/>
      <c r="E66" s="78"/>
      <c r="F66" s="78"/>
      <c r="G66" s="78"/>
      <c r="H66" s="78"/>
      <c r="I66" s="78"/>
      <c r="J66" s="78"/>
      <c r="K66" s="78"/>
      <c r="L66" s="78"/>
      <c r="M66" s="78"/>
      <c r="N66" s="78"/>
      <c r="O66" s="78"/>
      <c r="P66" s="78"/>
      <c r="Q66" s="78"/>
      <c r="R66" s="78"/>
      <c r="S66" s="78"/>
      <c r="T66" s="78"/>
      <c r="U66" s="78"/>
      <c r="V66" s="78"/>
      <c r="W66" s="78"/>
      <c r="X66" s="242"/>
    </row>
    <row r="67" spans="1:24">
      <c r="A67" s="241"/>
      <c r="B67" s="85"/>
      <c r="C67" s="83"/>
      <c r="D67" s="78"/>
      <c r="E67" s="78"/>
      <c r="F67" s="78"/>
      <c r="G67" s="78"/>
      <c r="H67" s="78"/>
      <c r="I67" s="78"/>
      <c r="J67" s="78"/>
      <c r="K67" s="78"/>
      <c r="L67" s="78"/>
      <c r="M67" s="78"/>
      <c r="N67" s="78"/>
      <c r="O67" s="78"/>
      <c r="P67" s="78"/>
      <c r="Q67" s="78"/>
      <c r="R67" s="78"/>
      <c r="S67" s="78"/>
      <c r="T67" s="78"/>
      <c r="U67" s="78"/>
      <c r="V67" s="78"/>
      <c r="W67" s="78"/>
      <c r="X67" s="242"/>
    </row>
    <row r="68" spans="1:24">
      <c r="A68" s="241"/>
      <c r="B68" s="85"/>
      <c r="C68" s="83"/>
      <c r="D68" s="78"/>
      <c r="E68" s="78"/>
      <c r="F68" s="78"/>
      <c r="G68" s="78"/>
      <c r="H68" s="78"/>
      <c r="I68" s="78"/>
      <c r="J68" s="78"/>
      <c r="K68" s="78"/>
      <c r="L68" s="78"/>
      <c r="M68" s="78"/>
      <c r="N68" s="78"/>
      <c r="O68" s="78"/>
      <c r="P68" s="78"/>
      <c r="Q68" s="78"/>
      <c r="R68" s="78"/>
      <c r="S68" s="78"/>
      <c r="T68" s="78"/>
      <c r="U68" s="78"/>
      <c r="V68" s="78"/>
      <c r="W68" s="78"/>
      <c r="X68" s="242"/>
    </row>
    <row r="69" spans="1:24">
      <c r="A69" s="241"/>
      <c r="B69" s="85"/>
      <c r="C69" s="83"/>
      <c r="D69" s="78"/>
      <c r="E69" s="78"/>
      <c r="F69" s="78"/>
      <c r="G69" s="78"/>
      <c r="H69" s="78"/>
      <c r="I69" s="78"/>
      <c r="J69" s="78"/>
      <c r="K69" s="78"/>
      <c r="L69" s="78"/>
      <c r="M69" s="78"/>
      <c r="N69" s="78"/>
      <c r="O69" s="78"/>
      <c r="P69" s="78"/>
      <c r="Q69" s="78"/>
      <c r="R69" s="78"/>
      <c r="S69" s="78"/>
      <c r="T69" s="78"/>
      <c r="U69" s="78"/>
      <c r="V69" s="78"/>
      <c r="W69" s="78"/>
      <c r="X69" s="242"/>
    </row>
    <row r="70" spans="1:24">
      <c r="A70" s="241"/>
      <c r="B70" s="85"/>
      <c r="C70" s="83"/>
      <c r="D70" s="78"/>
      <c r="E70" s="78"/>
      <c r="F70" s="78"/>
      <c r="G70" s="78"/>
      <c r="H70" s="78"/>
      <c r="I70" s="78"/>
      <c r="J70" s="78"/>
      <c r="K70" s="78"/>
      <c r="L70" s="78"/>
      <c r="M70" s="78"/>
      <c r="N70" s="78"/>
      <c r="O70" s="78"/>
      <c r="P70" s="78"/>
      <c r="Q70" s="78"/>
      <c r="R70" s="78"/>
      <c r="S70" s="78"/>
      <c r="T70" s="78"/>
      <c r="U70" s="78"/>
      <c r="V70" s="78"/>
      <c r="W70" s="78"/>
      <c r="X70" s="242"/>
    </row>
    <row r="71" spans="1:24">
      <c r="A71" s="241"/>
      <c r="B71" s="85"/>
      <c r="C71" s="83"/>
      <c r="D71" s="78"/>
      <c r="E71" s="78"/>
      <c r="F71" s="78"/>
      <c r="G71" s="78"/>
      <c r="H71" s="78"/>
      <c r="I71" s="78"/>
      <c r="J71" s="78"/>
      <c r="K71" s="78"/>
      <c r="L71" s="78"/>
      <c r="M71" s="78"/>
      <c r="N71" s="78"/>
      <c r="O71" s="78"/>
      <c r="P71" s="78"/>
      <c r="Q71" s="78"/>
      <c r="R71" s="78"/>
      <c r="S71" s="78"/>
      <c r="T71" s="78"/>
      <c r="U71" s="78"/>
      <c r="V71" s="78"/>
      <c r="W71" s="78"/>
      <c r="X71" s="242"/>
    </row>
    <row r="72" spans="1:24">
      <c r="A72" s="241"/>
      <c r="B72" s="85"/>
      <c r="C72" s="83"/>
      <c r="D72" s="78"/>
      <c r="E72" s="78"/>
      <c r="F72" s="78"/>
      <c r="G72" s="78"/>
      <c r="H72" s="78"/>
      <c r="I72" s="78"/>
      <c r="J72" s="78"/>
      <c r="K72" s="78"/>
      <c r="L72" s="78"/>
      <c r="M72" s="78"/>
      <c r="N72" s="78"/>
      <c r="O72" s="78"/>
      <c r="P72" s="78"/>
      <c r="Q72" s="78"/>
      <c r="R72" s="78"/>
      <c r="S72" s="78"/>
      <c r="T72" s="78"/>
      <c r="U72" s="78"/>
      <c r="V72" s="78"/>
      <c r="W72" s="78"/>
      <c r="X72" s="242"/>
    </row>
    <row r="73" spans="1:24">
      <c r="A73" s="241"/>
      <c r="B73" s="85"/>
      <c r="C73" s="83"/>
      <c r="D73" s="78"/>
      <c r="E73" s="78"/>
      <c r="F73" s="78"/>
      <c r="G73" s="78"/>
      <c r="H73" s="78"/>
      <c r="I73" s="78"/>
      <c r="J73" s="78"/>
      <c r="K73" s="78"/>
      <c r="L73" s="78"/>
      <c r="M73" s="78"/>
      <c r="N73" s="78"/>
      <c r="O73" s="78"/>
      <c r="P73" s="78"/>
      <c r="Q73" s="78"/>
      <c r="R73" s="78"/>
      <c r="S73" s="78"/>
      <c r="T73" s="78"/>
      <c r="U73" s="78"/>
      <c r="V73" s="78"/>
      <c r="W73" s="78"/>
      <c r="X73" s="242"/>
    </row>
    <row r="74" spans="1:24">
      <c r="A74" s="241"/>
      <c r="B74" s="85"/>
      <c r="C74" s="83"/>
      <c r="D74" s="78"/>
      <c r="E74" s="78"/>
      <c r="F74" s="78"/>
      <c r="G74" s="78"/>
      <c r="H74" s="78"/>
      <c r="I74" s="78"/>
      <c r="J74" s="78"/>
      <c r="K74" s="78"/>
      <c r="L74" s="78"/>
      <c r="M74" s="78"/>
      <c r="N74" s="78"/>
      <c r="O74" s="78"/>
      <c r="P74" s="78"/>
      <c r="Q74" s="78"/>
      <c r="R74" s="78"/>
      <c r="S74" s="78"/>
      <c r="T74" s="78"/>
      <c r="U74" s="78"/>
      <c r="V74" s="78"/>
      <c r="W74" s="78"/>
      <c r="X74" s="242"/>
    </row>
    <row r="75" spans="1:24">
      <c r="A75" s="241"/>
      <c r="B75" s="85"/>
      <c r="C75" s="83"/>
      <c r="D75" s="78"/>
      <c r="E75" s="78"/>
      <c r="F75" s="78"/>
      <c r="G75" s="78"/>
      <c r="H75" s="78"/>
      <c r="I75" s="78"/>
      <c r="J75" s="78"/>
      <c r="K75" s="78"/>
      <c r="L75" s="78"/>
      <c r="M75" s="78"/>
      <c r="N75" s="78"/>
      <c r="O75" s="78"/>
      <c r="P75" s="78"/>
      <c r="Q75" s="78"/>
      <c r="R75" s="78"/>
      <c r="S75" s="78"/>
      <c r="T75" s="78"/>
      <c r="U75" s="78"/>
      <c r="V75" s="78"/>
      <c r="W75" s="78"/>
      <c r="X75" s="242"/>
    </row>
    <row r="76" spans="1:24">
      <c r="A76" s="241"/>
      <c r="B76" s="85"/>
      <c r="C76" s="83"/>
      <c r="D76" s="78"/>
      <c r="E76" s="78"/>
      <c r="F76" s="78"/>
      <c r="G76" s="78"/>
      <c r="H76" s="78"/>
      <c r="I76" s="78"/>
      <c r="J76" s="78"/>
      <c r="K76" s="78"/>
      <c r="L76" s="78"/>
      <c r="M76" s="78"/>
      <c r="N76" s="78"/>
      <c r="O76" s="78"/>
      <c r="P76" s="78"/>
      <c r="Q76" s="78"/>
      <c r="R76" s="78"/>
      <c r="S76" s="78"/>
      <c r="T76" s="78"/>
      <c r="U76" s="78"/>
      <c r="V76" s="78"/>
      <c r="W76" s="78"/>
      <c r="X76" s="242"/>
    </row>
    <row r="77" spans="1:24">
      <c r="A77" s="241"/>
      <c r="B77" s="85"/>
      <c r="C77" s="83"/>
      <c r="D77" s="78"/>
      <c r="E77" s="78"/>
      <c r="F77" s="78"/>
      <c r="G77" s="78"/>
      <c r="H77" s="78"/>
      <c r="I77" s="78"/>
      <c r="J77" s="78"/>
      <c r="K77" s="78"/>
      <c r="L77" s="78"/>
      <c r="M77" s="78"/>
      <c r="N77" s="78"/>
      <c r="O77" s="78"/>
      <c r="P77" s="78"/>
      <c r="Q77" s="78"/>
      <c r="R77" s="78"/>
      <c r="S77" s="78"/>
      <c r="T77" s="78"/>
      <c r="U77" s="78"/>
      <c r="V77" s="78"/>
      <c r="W77" s="78"/>
      <c r="X77" s="242"/>
    </row>
    <row r="78" spans="1:24">
      <c r="A78" s="241"/>
      <c r="B78" s="85"/>
      <c r="C78" s="83"/>
      <c r="D78" s="78"/>
      <c r="E78" s="78"/>
      <c r="F78" s="78"/>
      <c r="G78" s="78"/>
      <c r="H78" s="78"/>
      <c r="I78" s="78"/>
      <c r="J78" s="78"/>
      <c r="K78" s="78"/>
      <c r="L78" s="78"/>
      <c r="M78" s="78"/>
      <c r="N78" s="78"/>
      <c r="O78" s="78"/>
      <c r="P78" s="78"/>
      <c r="Q78" s="78"/>
      <c r="R78" s="78"/>
      <c r="S78" s="78"/>
      <c r="T78" s="78"/>
      <c r="U78" s="78"/>
      <c r="V78" s="78"/>
      <c r="W78" s="78"/>
      <c r="X78" s="242"/>
    </row>
    <row r="79" spans="1:24">
      <c r="A79" s="241"/>
      <c r="B79" s="85"/>
      <c r="C79" s="83"/>
      <c r="D79" s="78"/>
      <c r="E79" s="78"/>
      <c r="F79" s="78"/>
      <c r="G79" s="78"/>
      <c r="H79" s="78"/>
      <c r="I79" s="78"/>
      <c r="J79" s="78"/>
      <c r="K79" s="78"/>
      <c r="L79" s="78"/>
      <c r="M79" s="78"/>
      <c r="N79" s="78"/>
      <c r="O79" s="78"/>
      <c r="P79" s="78"/>
      <c r="Q79" s="78"/>
      <c r="R79" s="78"/>
      <c r="S79" s="78"/>
      <c r="T79" s="78"/>
      <c r="U79" s="78"/>
      <c r="V79" s="78"/>
      <c r="W79" s="78"/>
      <c r="X79" s="242"/>
    </row>
    <row r="80" spans="1:24">
      <c r="A80" s="241"/>
      <c r="B80" s="85"/>
      <c r="C80" s="83"/>
      <c r="D80" s="78"/>
      <c r="E80" s="78"/>
      <c r="F80" s="78"/>
      <c r="G80" s="78"/>
      <c r="H80" s="78"/>
      <c r="I80" s="78"/>
      <c r="J80" s="78"/>
      <c r="K80" s="78"/>
      <c r="L80" s="78"/>
      <c r="M80" s="78"/>
      <c r="N80" s="78"/>
      <c r="O80" s="78"/>
      <c r="P80" s="78"/>
      <c r="Q80" s="78"/>
      <c r="R80" s="78"/>
      <c r="S80" s="78"/>
      <c r="T80" s="78"/>
      <c r="U80" s="78"/>
      <c r="V80" s="78"/>
      <c r="W80" s="78"/>
      <c r="X80" s="242"/>
    </row>
    <row r="81" spans="1:24">
      <c r="A81" s="241"/>
      <c r="B81" s="85"/>
      <c r="C81" s="83"/>
      <c r="D81" s="78"/>
      <c r="E81" s="78"/>
      <c r="F81" s="78"/>
      <c r="G81" s="78"/>
      <c r="H81" s="78"/>
      <c r="I81" s="78"/>
      <c r="J81" s="78"/>
      <c r="K81" s="78"/>
      <c r="L81" s="78"/>
      <c r="M81" s="78"/>
      <c r="N81" s="78"/>
      <c r="O81" s="78"/>
      <c r="P81" s="78"/>
      <c r="Q81" s="78"/>
      <c r="R81" s="78"/>
      <c r="S81" s="78"/>
      <c r="T81" s="78"/>
      <c r="U81" s="78"/>
      <c r="V81" s="78"/>
      <c r="W81" s="78"/>
      <c r="X81" s="242"/>
    </row>
    <row r="82" spans="1:24">
      <c r="A82" s="241"/>
      <c r="B82" s="85"/>
      <c r="C82" s="83"/>
      <c r="D82" s="78"/>
      <c r="E82" s="78"/>
      <c r="F82" s="78"/>
      <c r="G82" s="78"/>
      <c r="H82" s="78"/>
      <c r="I82" s="78"/>
      <c r="J82" s="78"/>
      <c r="K82" s="78"/>
      <c r="L82" s="78"/>
      <c r="M82" s="78"/>
      <c r="N82" s="78"/>
      <c r="O82" s="78"/>
      <c r="P82" s="78"/>
      <c r="Q82" s="78"/>
      <c r="R82" s="78"/>
      <c r="S82" s="78"/>
      <c r="T82" s="78"/>
      <c r="U82" s="78"/>
      <c r="V82" s="78"/>
      <c r="W82" s="78"/>
      <c r="X82" s="242"/>
    </row>
    <row r="83" spans="1:24">
      <c r="A83" s="241"/>
      <c r="B83" s="85"/>
      <c r="C83" s="83"/>
      <c r="D83" s="78"/>
      <c r="E83" s="78"/>
      <c r="F83" s="78"/>
      <c r="G83" s="78"/>
      <c r="H83" s="78"/>
      <c r="I83" s="78"/>
      <c r="J83" s="78"/>
      <c r="K83" s="78"/>
      <c r="L83" s="78"/>
      <c r="M83" s="78"/>
      <c r="N83" s="78"/>
      <c r="O83" s="78"/>
      <c r="P83" s="78"/>
      <c r="Q83" s="78"/>
      <c r="R83" s="78"/>
      <c r="S83" s="78"/>
      <c r="T83" s="78"/>
      <c r="U83" s="78"/>
      <c r="V83" s="78"/>
      <c r="W83" s="78"/>
      <c r="X83" s="242"/>
    </row>
    <row r="84" spans="1:24">
      <c r="A84" s="241"/>
      <c r="B84" s="85"/>
      <c r="C84" s="83"/>
      <c r="D84" s="78"/>
      <c r="E84" s="78"/>
      <c r="F84" s="78"/>
      <c r="G84" s="78"/>
      <c r="H84" s="78"/>
      <c r="I84" s="78"/>
      <c r="J84" s="78"/>
      <c r="K84" s="78"/>
      <c r="L84" s="78"/>
      <c r="M84" s="78"/>
      <c r="N84" s="78"/>
      <c r="O84" s="78"/>
      <c r="P84" s="78"/>
      <c r="Q84" s="78"/>
      <c r="R84" s="78"/>
      <c r="S84" s="78"/>
      <c r="T84" s="78"/>
      <c r="U84" s="78"/>
      <c r="V84" s="78"/>
      <c r="W84" s="78"/>
      <c r="X84" s="242"/>
    </row>
    <row r="85" spans="1:24">
      <c r="A85" s="241"/>
      <c r="B85" s="85"/>
      <c r="C85" s="83"/>
      <c r="D85" s="78"/>
      <c r="E85" s="78"/>
      <c r="F85" s="78"/>
      <c r="G85" s="78"/>
      <c r="H85" s="78"/>
      <c r="I85" s="78"/>
      <c r="J85" s="78"/>
      <c r="K85" s="78"/>
      <c r="L85" s="78"/>
      <c r="M85" s="78"/>
      <c r="N85" s="78"/>
      <c r="O85" s="78"/>
      <c r="P85" s="78"/>
      <c r="Q85" s="78"/>
      <c r="R85" s="78"/>
      <c r="S85" s="78"/>
      <c r="T85" s="78"/>
      <c r="U85" s="78"/>
      <c r="V85" s="78"/>
      <c r="W85" s="78"/>
      <c r="X85" s="242"/>
    </row>
    <row r="86" spans="1:24">
      <c r="A86" s="241"/>
      <c r="B86" s="85"/>
      <c r="C86" s="83"/>
      <c r="D86" s="78"/>
      <c r="E86" s="78"/>
      <c r="F86" s="78"/>
      <c r="G86" s="78"/>
      <c r="H86" s="78"/>
      <c r="I86" s="78"/>
      <c r="J86" s="78"/>
      <c r="K86" s="78"/>
      <c r="L86" s="78"/>
      <c r="M86" s="78"/>
      <c r="N86" s="78"/>
      <c r="O86" s="78"/>
      <c r="P86" s="78"/>
      <c r="Q86" s="78"/>
      <c r="R86" s="78"/>
      <c r="S86" s="78"/>
      <c r="T86" s="78"/>
      <c r="U86" s="78"/>
      <c r="V86" s="78"/>
      <c r="W86" s="78"/>
      <c r="X86" s="242"/>
    </row>
    <row r="87" spans="1:24">
      <c r="A87" s="241"/>
      <c r="B87" s="85"/>
      <c r="C87" s="83"/>
      <c r="D87" s="78"/>
      <c r="E87" s="78"/>
      <c r="F87" s="78"/>
      <c r="G87" s="78"/>
      <c r="H87" s="78"/>
      <c r="I87" s="78"/>
      <c r="J87" s="78"/>
      <c r="K87" s="78"/>
      <c r="L87" s="78"/>
      <c r="M87" s="78"/>
      <c r="N87" s="78"/>
      <c r="O87" s="78"/>
      <c r="P87" s="78"/>
      <c r="Q87" s="78"/>
      <c r="R87" s="78"/>
      <c r="S87" s="78"/>
      <c r="T87" s="78"/>
      <c r="U87" s="78"/>
      <c r="V87" s="78"/>
      <c r="W87" s="78"/>
      <c r="X87" s="242"/>
    </row>
    <row r="88" spans="1:24">
      <c r="A88" s="241"/>
      <c r="B88" s="85"/>
      <c r="C88" s="83"/>
      <c r="D88" s="78"/>
      <c r="E88" s="78"/>
      <c r="F88" s="78"/>
      <c r="G88" s="78"/>
      <c r="H88" s="78"/>
      <c r="I88" s="78"/>
      <c r="J88" s="78"/>
      <c r="K88" s="78"/>
      <c r="L88" s="78"/>
      <c r="M88" s="78"/>
      <c r="N88" s="78"/>
      <c r="O88" s="78"/>
      <c r="P88" s="78"/>
      <c r="Q88" s="78"/>
      <c r="R88" s="78"/>
      <c r="S88" s="78"/>
      <c r="T88" s="78"/>
      <c r="U88" s="78"/>
      <c r="V88" s="78"/>
      <c r="W88" s="78"/>
      <c r="X88" s="242"/>
    </row>
    <row r="89" spans="1:24">
      <c r="A89" s="241"/>
      <c r="B89" s="85"/>
      <c r="C89" s="83"/>
      <c r="D89" s="78"/>
      <c r="E89" s="78"/>
      <c r="F89" s="78"/>
      <c r="G89" s="78"/>
      <c r="H89" s="78"/>
      <c r="I89" s="78"/>
      <c r="J89" s="78"/>
      <c r="K89" s="78"/>
      <c r="L89" s="78"/>
      <c r="M89" s="78"/>
      <c r="N89" s="78"/>
      <c r="O89" s="78"/>
      <c r="P89" s="78"/>
      <c r="Q89" s="78"/>
      <c r="R89" s="78"/>
      <c r="S89" s="78"/>
      <c r="T89" s="78"/>
      <c r="U89" s="78"/>
      <c r="V89" s="78"/>
      <c r="W89" s="78"/>
      <c r="X89" s="242"/>
    </row>
    <row r="90" spans="1:24">
      <c r="A90" s="241"/>
      <c r="B90" s="85"/>
      <c r="C90" s="83"/>
      <c r="D90" s="78"/>
      <c r="E90" s="78"/>
      <c r="F90" s="78"/>
      <c r="G90" s="78"/>
      <c r="H90" s="78"/>
      <c r="I90" s="78"/>
      <c r="J90" s="78"/>
      <c r="K90" s="78"/>
      <c r="L90" s="78"/>
      <c r="M90" s="78"/>
      <c r="N90" s="78"/>
      <c r="O90" s="78"/>
      <c r="P90" s="78"/>
      <c r="Q90" s="78"/>
      <c r="R90" s="78"/>
      <c r="S90" s="78"/>
      <c r="T90" s="78"/>
      <c r="U90" s="78"/>
      <c r="V90" s="78"/>
      <c r="W90" s="78"/>
      <c r="X90" s="242"/>
    </row>
    <row r="91" spans="1:24">
      <c r="A91" s="241"/>
      <c r="B91" s="85"/>
      <c r="C91" s="83"/>
      <c r="D91" s="78"/>
      <c r="E91" s="78"/>
      <c r="F91" s="78"/>
      <c r="G91" s="78"/>
      <c r="H91" s="78"/>
      <c r="I91" s="78"/>
      <c r="J91" s="78"/>
      <c r="K91" s="78"/>
      <c r="L91" s="78"/>
      <c r="M91" s="78"/>
      <c r="N91" s="78"/>
      <c r="O91" s="78"/>
      <c r="P91" s="78"/>
      <c r="Q91" s="78"/>
      <c r="R91" s="78"/>
      <c r="S91" s="78"/>
      <c r="T91" s="78"/>
      <c r="U91" s="78"/>
      <c r="V91" s="78"/>
      <c r="W91" s="78"/>
      <c r="X91" s="242"/>
    </row>
    <row r="92" spans="1:24">
      <c r="A92" s="241"/>
      <c r="B92" s="85"/>
      <c r="C92" s="83"/>
      <c r="D92" s="78"/>
      <c r="E92" s="78"/>
      <c r="F92" s="78"/>
      <c r="G92" s="78"/>
      <c r="H92" s="78"/>
      <c r="I92" s="78"/>
      <c r="J92" s="78"/>
      <c r="K92" s="78"/>
      <c r="L92" s="78"/>
      <c r="M92" s="78"/>
      <c r="N92" s="78"/>
      <c r="O92" s="78"/>
      <c r="P92" s="78"/>
      <c r="Q92" s="78"/>
      <c r="R92" s="78"/>
      <c r="S92" s="78"/>
      <c r="T92" s="78"/>
      <c r="U92" s="78"/>
      <c r="V92" s="78"/>
      <c r="W92" s="78"/>
      <c r="X92" s="242"/>
    </row>
    <row r="93" spans="1:24">
      <c r="A93" s="241"/>
      <c r="B93" s="85"/>
      <c r="C93" s="83"/>
      <c r="D93" s="78"/>
      <c r="E93" s="78"/>
      <c r="F93" s="78"/>
      <c r="G93" s="78"/>
      <c r="H93" s="78"/>
      <c r="I93" s="78"/>
      <c r="J93" s="78"/>
      <c r="K93" s="78"/>
      <c r="L93" s="78"/>
      <c r="M93" s="78"/>
      <c r="N93" s="78"/>
      <c r="O93" s="78"/>
      <c r="P93" s="78"/>
      <c r="Q93" s="78"/>
      <c r="R93" s="78"/>
      <c r="S93" s="78"/>
      <c r="T93" s="78"/>
      <c r="U93" s="78"/>
      <c r="V93" s="78"/>
      <c r="W93" s="78"/>
      <c r="X93" s="242"/>
    </row>
    <row r="94" spans="1:24">
      <c r="A94" s="241"/>
      <c r="B94" s="85"/>
      <c r="C94" s="83"/>
      <c r="D94" s="78"/>
      <c r="E94" s="78"/>
      <c r="F94" s="78"/>
      <c r="G94" s="78"/>
      <c r="H94" s="78"/>
      <c r="I94" s="78"/>
      <c r="J94" s="78"/>
      <c r="K94" s="78"/>
      <c r="L94" s="78"/>
      <c r="M94" s="78"/>
      <c r="N94" s="78"/>
      <c r="O94" s="78"/>
      <c r="P94" s="78"/>
      <c r="Q94" s="78"/>
      <c r="R94" s="78"/>
      <c r="S94" s="78"/>
      <c r="T94" s="78"/>
      <c r="U94" s="78"/>
      <c r="V94" s="78"/>
      <c r="W94" s="78"/>
      <c r="X94" s="242"/>
    </row>
    <row r="95" spans="1:24">
      <c r="A95" s="241"/>
      <c r="B95" s="85"/>
      <c r="C95" s="83"/>
      <c r="D95" s="78"/>
      <c r="E95" s="78"/>
      <c r="F95" s="78"/>
      <c r="G95" s="78"/>
      <c r="H95" s="78"/>
      <c r="I95" s="78"/>
      <c r="J95" s="78"/>
      <c r="K95" s="78"/>
      <c r="L95" s="78"/>
      <c r="M95" s="78"/>
      <c r="N95" s="78"/>
      <c r="O95" s="78"/>
      <c r="P95" s="78"/>
      <c r="Q95" s="78"/>
      <c r="R95" s="78"/>
      <c r="S95" s="78"/>
      <c r="T95" s="78"/>
      <c r="U95" s="78"/>
      <c r="V95" s="78"/>
      <c r="W95" s="78"/>
      <c r="X95" s="242"/>
    </row>
    <row r="96" spans="1:24">
      <c r="A96" s="241"/>
      <c r="B96" s="85"/>
      <c r="C96" s="83"/>
      <c r="D96" s="78"/>
      <c r="E96" s="78"/>
      <c r="F96" s="78"/>
      <c r="G96" s="78"/>
      <c r="H96" s="78"/>
      <c r="I96" s="78"/>
      <c r="J96" s="78"/>
      <c r="K96" s="78"/>
      <c r="L96" s="78"/>
      <c r="M96" s="78"/>
      <c r="N96" s="78"/>
      <c r="O96" s="78"/>
      <c r="P96" s="78"/>
      <c r="Q96" s="78"/>
      <c r="R96" s="78"/>
      <c r="S96" s="78"/>
      <c r="T96" s="78"/>
      <c r="U96" s="78"/>
      <c r="V96" s="78"/>
      <c r="W96" s="78"/>
      <c r="X96" s="242"/>
    </row>
    <row r="97" spans="1:24">
      <c r="A97" s="241"/>
      <c r="B97" s="85"/>
      <c r="C97" s="83"/>
      <c r="D97" s="78"/>
      <c r="E97" s="78"/>
      <c r="F97" s="78"/>
      <c r="G97" s="78"/>
      <c r="H97" s="78"/>
      <c r="I97" s="78"/>
      <c r="J97" s="78"/>
      <c r="K97" s="78"/>
      <c r="L97" s="78"/>
      <c r="M97" s="78"/>
      <c r="N97" s="78"/>
      <c r="O97" s="78"/>
      <c r="P97" s="78"/>
      <c r="Q97" s="78"/>
      <c r="R97" s="78"/>
      <c r="S97" s="78"/>
      <c r="T97" s="78"/>
      <c r="U97" s="78"/>
      <c r="V97" s="78"/>
      <c r="W97" s="78"/>
      <c r="X97" s="242"/>
    </row>
    <row r="98" spans="1:24">
      <c r="A98" s="241"/>
      <c r="B98" s="85"/>
      <c r="C98" s="83"/>
      <c r="D98" s="78"/>
      <c r="E98" s="78"/>
      <c r="F98" s="78"/>
      <c r="G98" s="78"/>
      <c r="H98" s="78"/>
      <c r="I98" s="78"/>
      <c r="J98" s="78"/>
      <c r="K98" s="78"/>
      <c r="L98" s="78"/>
      <c r="M98" s="78"/>
      <c r="N98" s="78"/>
      <c r="O98" s="78"/>
      <c r="P98" s="78"/>
      <c r="Q98" s="78"/>
      <c r="R98" s="78"/>
      <c r="S98" s="78"/>
      <c r="T98" s="78"/>
      <c r="U98" s="78"/>
      <c r="V98" s="78"/>
      <c r="W98" s="78"/>
      <c r="X98" s="242"/>
    </row>
    <row r="99" spans="1:24">
      <c r="A99" s="241"/>
      <c r="B99" s="85"/>
      <c r="C99" s="83"/>
      <c r="D99" s="78"/>
      <c r="E99" s="78"/>
      <c r="F99" s="78"/>
      <c r="G99" s="78"/>
      <c r="H99" s="78"/>
      <c r="I99" s="78"/>
      <c r="J99" s="78"/>
      <c r="K99" s="78"/>
      <c r="L99" s="78"/>
      <c r="M99" s="78"/>
      <c r="N99" s="78"/>
      <c r="O99" s="78"/>
      <c r="P99" s="78"/>
      <c r="Q99" s="78"/>
      <c r="R99" s="78"/>
      <c r="S99" s="78"/>
      <c r="T99" s="78"/>
      <c r="U99" s="78"/>
      <c r="V99" s="78"/>
      <c r="W99" s="78"/>
      <c r="X99" s="242"/>
    </row>
    <row r="100" spans="1:24">
      <c r="A100" s="241"/>
      <c r="B100" s="85"/>
      <c r="C100" s="83"/>
      <c r="D100" s="78"/>
      <c r="E100" s="78"/>
      <c r="F100" s="78"/>
      <c r="G100" s="78"/>
      <c r="H100" s="78"/>
      <c r="I100" s="78"/>
      <c r="J100" s="78"/>
      <c r="K100" s="78"/>
      <c r="L100" s="78"/>
      <c r="M100" s="78"/>
      <c r="N100" s="78"/>
      <c r="O100" s="78"/>
      <c r="P100" s="78"/>
      <c r="Q100" s="78"/>
      <c r="R100" s="78"/>
      <c r="S100" s="78"/>
      <c r="T100" s="78"/>
      <c r="U100" s="78"/>
      <c r="V100" s="78"/>
      <c r="W100" s="78"/>
      <c r="X100" s="242"/>
    </row>
    <row r="101" spans="1:24">
      <c r="A101" s="241"/>
      <c r="B101" s="85"/>
      <c r="C101" s="83"/>
      <c r="D101" s="78"/>
      <c r="E101" s="78"/>
      <c r="F101" s="78"/>
      <c r="G101" s="78"/>
      <c r="H101" s="78"/>
      <c r="I101" s="78"/>
      <c r="J101" s="78"/>
      <c r="K101" s="78"/>
      <c r="L101" s="78"/>
      <c r="M101" s="78"/>
      <c r="N101" s="78"/>
      <c r="O101" s="78"/>
      <c r="P101" s="78"/>
      <c r="Q101" s="78"/>
      <c r="R101" s="78"/>
      <c r="S101" s="78"/>
      <c r="T101" s="78"/>
      <c r="U101" s="78"/>
      <c r="V101" s="78"/>
      <c r="W101" s="78"/>
      <c r="X101" s="242"/>
    </row>
    <row r="102" spans="1:24">
      <c r="A102" s="241"/>
      <c r="B102" s="85"/>
      <c r="C102" s="83"/>
      <c r="D102" s="78"/>
      <c r="E102" s="78"/>
      <c r="F102" s="78"/>
      <c r="G102" s="78"/>
      <c r="H102" s="78"/>
      <c r="I102" s="78"/>
      <c r="J102" s="78"/>
      <c r="K102" s="78"/>
      <c r="L102" s="78"/>
      <c r="M102" s="78"/>
      <c r="N102" s="78"/>
      <c r="O102" s="78"/>
      <c r="P102" s="78"/>
      <c r="Q102" s="78"/>
      <c r="R102" s="78"/>
      <c r="S102" s="78"/>
      <c r="T102" s="78"/>
      <c r="U102" s="78"/>
      <c r="V102" s="78"/>
      <c r="W102" s="78"/>
      <c r="X102" s="242"/>
    </row>
    <row r="103" spans="1:24">
      <c r="A103" s="241"/>
      <c r="B103" s="85"/>
      <c r="C103" s="83"/>
      <c r="D103" s="78"/>
      <c r="E103" s="78"/>
      <c r="F103" s="78"/>
      <c r="G103" s="78"/>
      <c r="H103" s="78"/>
      <c r="I103" s="78"/>
      <c r="J103" s="78"/>
      <c r="K103" s="78"/>
      <c r="L103" s="78"/>
      <c r="M103" s="78"/>
      <c r="N103" s="78"/>
      <c r="O103" s="78"/>
      <c r="P103" s="78"/>
      <c r="Q103" s="78"/>
      <c r="R103" s="78"/>
      <c r="S103" s="78"/>
      <c r="T103" s="78"/>
      <c r="U103" s="78"/>
      <c r="V103" s="78"/>
      <c r="W103" s="78"/>
      <c r="X103" s="242"/>
    </row>
    <row r="104" spans="1:24">
      <c r="A104" s="241"/>
      <c r="B104" s="85"/>
      <c r="C104" s="83"/>
      <c r="D104" s="78"/>
      <c r="E104" s="78"/>
      <c r="F104" s="78"/>
      <c r="G104" s="78"/>
      <c r="H104" s="78"/>
      <c r="I104" s="78"/>
      <c r="J104" s="78"/>
      <c r="K104" s="78"/>
      <c r="L104" s="78"/>
      <c r="M104" s="78"/>
      <c r="N104" s="78"/>
      <c r="O104" s="78"/>
      <c r="P104" s="78"/>
      <c r="Q104" s="78"/>
      <c r="R104" s="78"/>
      <c r="S104" s="78"/>
      <c r="T104" s="78"/>
      <c r="U104" s="78"/>
      <c r="V104" s="78"/>
      <c r="W104" s="78"/>
      <c r="X104" s="242"/>
    </row>
    <row r="105" spans="1:24">
      <c r="A105" s="241"/>
      <c r="B105" s="85"/>
      <c r="C105" s="83"/>
      <c r="D105" s="78"/>
      <c r="E105" s="78"/>
      <c r="F105" s="78"/>
      <c r="G105" s="78"/>
      <c r="H105" s="78"/>
      <c r="I105" s="78"/>
      <c r="J105" s="78"/>
      <c r="K105" s="78"/>
      <c r="L105" s="78"/>
      <c r="M105" s="78"/>
      <c r="N105" s="78"/>
      <c r="O105" s="78"/>
      <c r="P105" s="78"/>
      <c r="Q105" s="78"/>
      <c r="R105" s="78"/>
      <c r="S105" s="78"/>
      <c r="T105" s="78"/>
      <c r="U105" s="78"/>
      <c r="V105" s="78"/>
      <c r="W105" s="78"/>
      <c r="X105" s="242"/>
    </row>
  </sheetData>
  <sheetProtection password="C42A" sheet="1" selectLockedCells="1"/>
  <mergeCells count="24">
    <mergeCell ref="U1:U5"/>
    <mergeCell ref="V1:V5"/>
    <mergeCell ref="W1:W5"/>
    <mergeCell ref="B3:C3"/>
    <mergeCell ref="B2:C2"/>
    <mergeCell ref="E1:E5"/>
    <mergeCell ref="N1:N5"/>
    <mergeCell ref="T1:T5"/>
    <mergeCell ref="A1:A105"/>
    <mergeCell ref="X1:X105"/>
    <mergeCell ref="D1:D5"/>
    <mergeCell ref="I1:I5"/>
    <mergeCell ref="G1:G5"/>
    <mergeCell ref="Q1:Q5"/>
    <mergeCell ref="K1:K5"/>
    <mergeCell ref="L1:L5"/>
    <mergeCell ref="P1:P5"/>
    <mergeCell ref="R1:R5"/>
    <mergeCell ref="O1:O5"/>
    <mergeCell ref="F1:F5"/>
    <mergeCell ref="H1:H5"/>
    <mergeCell ref="M1:M5"/>
    <mergeCell ref="J1:J5"/>
    <mergeCell ref="S1:S5"/>
  </mergeCells>
  <phoneticPr fontId="2" type="noConversion"/>
  <pageMargins left="0.5" right="0.5" top="1" bottom="1" header="0.5" footer="0.5"/>
  <pageSetup scale="70" orientation="portrait" r:id="rId1"/>
  <headerFooter alignWithMargins="0">
    <oddHeader>&amp;C&amp;"Arial,Bold"&amp;14TigerTrax&amp;12
Events Attended - &amp;D</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6"/>
  <sheetViews>
    <sheetView showGridLines="0" zoomScaleNormal="100" zoomScaleSheetLayoutView="55" workbookViewId="0">
      <pane xSplit="2" ySplit="2" topLeftCell="C3" activePane="bottomRight" state="frozen"/>
      <selection pane="topRight" activeCell="C1" sqref="C1"/>
      <selection pane="bottomLeft" activeCell="A3" sqref="A3"/>
      <selection pane="bottomRight" activeCell="C1" sqref="C1"/>
    </sheetView>
  </sheetViews>
  <sheetFormatPr defaultColWidth="9.140625" defaultRowHeight="12.75"/>
  <cols>
    <col min="1" max="1" width="31.140625" style="139" customWidth="1"/>
    <col min="2" max="2" width="3.85546875" style="141" customWidth="1"/>
    <col min="3" max="3" width="6.42578125" style="139" customWidth="1"/>
    <col min="4" max="4" width="2.5703125" style="24" customWidth="1"/>
    <col min="5" max="5" width="2.5703125" style="141" customWidth="1"/>
    <col min="6" max="6" width="32.85546875" style="139" customWidth="1"/>
    <col min="7" max="7" width="3.42578125" style="141" customWidth="1"/>
    <col min="8" max="8" width="6.42578125" style="139" customWidth="1"/>
    <col min="9" max="9" width="3.28515625" style="139" customWidth="1"/>
    <col min="10" max="10" width="3.28515625" style="141" customWidth="1"/>
    <col min="11" max="11" width="32.85546875" style="139" customWidth="1"/>
    <col min="12" max="12" width="3.42578125" style="141" customWidth="1"/>
    <col min="13" max="13" width="6.42578125" style="139" customWidth="1"/>
    <col min="14" max="14" width="3.28515625" style="139" customWidth="1"/>
    <col min="15" max="15" width="3.28515625" style="141" customWidth="1"/>
    <col min="16" max="16" width="32.85546875" style="139" customWidth="1"/>
    <col min="17" max="17" width="3.42578125" style="141" customWidth="1"/>
    <col min="18" max="18" width="6.42578125" style="139" customWidth="1"/>
    <col min="19" max="20" width="3.28515625" style="139" customWidth="1"/>
    <col min="21" max="21" width="33" style="139" customWidth="1"/>
    <col min="22" max="22" width="3.28515625" style="139" customWidth="1"/>
    <col min="23" max="16384" width="9.140625" style="139"/>
  </cols>
  <sheetData>
    <row r="1" spans="1:22" ht="21" customHeight="1">
      <c r="A1" s="17" t="str">
        <f ca="1">MID(CELL("filename",A1),FIND(IF(ISERROR(FIND("]",CELL("filename",A1))),"$","]"),CELL("filename",A1))+1,256)</f>
        <v>Scout 19</v>
      </c>
      <c r="D1" s="345" t="s">
        <v>241</v>
      </c>
      <c r="E1" s="345"/>
      <c r="F1" s="345"/>
      <c r="G1" s="345"/>
      <c r="I1" s="345" t="s">
        <v>0</v>
      </c>
      <c r="J1" s="345"/>
      <c r="K1" s="345"/>
      <c r="L1" s="345"/>
      <c r="N1" s="345" t="s">
        <v>0</v>
      </c>
      <c r="O1" s="345"/>
      <c r="P1" s="345"/>
      <c r="Q1" s="345"/>
      <c r="S1" s="329" t="s">
        <v>418</v>
      </c>
      <c r="T1" s="329"/>
      <c r="U1" s="329"/>
      <c r="V1" s="329"/>
    </row>
    <row r="2" spans="1:22" ht="7.5" customHeight="1">
      <c r="D2" s="345"/>
      <c r="E2" s="345"/>
      <c r="F2" s="345"/>
      <c r="G2" s="345"/>
      <c r="I2" s="345"/>
      <c r="J2" s="345"/>
      <c r="K2" s="345"/>
      <c r="L2" s="345"/>
      <c r="N2" s="345"/>
      <c r="O2" s="345"/>
      <c r="P2" s="345"/>
      <c r="Q2" s="345"/>
      <c r="S2" s="329"/>
      <c r="T2" s="329"/>
      <c r="U2" s="329"/>
      <c r="V2" s="329"/>
    </row>
    <row r="3" spans="1:22">
      <c r="A3" s="1" t="s">
        <v>13</v>
      </c>
      <c r="D3" s="344" t="str">
        <f>Achievements!B5</f>
        <v>Backyard Jungle / My Tiger Jungle</v>
      </c>
      <c r="E3" s="344"/>
      <c r="F3" s="344"/>
      <c r="G3" s="344"/>
      <c r="I3" s="344" t="str">
        <f>Electives!B6</f>
        <v>Curiosity, Intrigue, and Magical Mysteries</v>
      </c>
      <c r="J3" s="344"/>
      <c r="K3" s="344"/>
      <c r="L3" s="344"/>
      <c r="N3" s="344" t="str">
        <f>Electives!B61</f>
        <v>Sky is the Limit</v>
      </c>
      <c r="O3" s="344"/>
      <c r="P3" s="344"/>
      <c r="Q3" s="344"/>
      <c r="S3" s="175"/>
      <c r="T3" s="34" t="str">
        <f>'Cub Awards'!C5</f>
        <v>Emergency Preparedness</v>
      </c>
      <c r="U3" s="34"/>
      <c r="V3" s="68"/>
    </row>
    <row r="4" spans="1:22" ht="12.75" customHeight="1">
      <c r="A4" s="43" t="s">
        <v>33</v>
      </c>
      <c r="B4" s="16" t="str">
        <f>Bobcat!W13</f>
        <v/>
      </c>
      <c r="D4" s="346" t="str">
        <f>Achievements!E5</f>
        <v>(do 1 and two of 2-5)</v>
      </c>
      <c r="E4" s="16">
        <f>Achievements!B6</f>
        <v>1</v>
      </c>
      <c r="F4" s="105" t="str">
        <f>Achievements!C6</f>
        <v>With partner, go on a walk</v>
      </c>
      <c r="G4" s="16" t="str">
        <f>IF(Achievements!W6&lt;&gt;"", Achievements!W6, " ")</f>
        <v xml:space="preserve"> </v>
      </c>
      <c r="I4" s="335" t="str">
        <f>Electives!E6</f>
        <v>(do 1-2 and one of 3-5)</v>
      </c>
      <c r="J4" s="16" t="str">
        <f>Electives!B7</f>
        <v>1a</v>
      </c>
      <c r="K4" s="107" t="str">
        <f>Electives!C7</f>
        <v>Learn and Practice a magic trick</v>
      </c>
      <c r="L4" s="16" t="str">
        <f>IF(Electives!W7&lt;&gt;"", Electives!W7, " ")</f>
        <v xml:space="preserve"> </v>
      </c>
      <c r="N4" s="342" t="str">
        <f>Electives!E61</f>
        <v>(do 1-3 and one of 4-8)</v>
      </c>
      <c r="O4" s="16">
        <f>Electives!B62</f>
        <v>1</v>
      </c>
      <c r="P4" s="107" t="str">
        <f>Electives!C62</f>
        <v>Observe the night sky</v>
      </c>
      <c r="Q4" s="16" t="str">
        <f>IF(Electives!W62&lt;&gt;"", Electives!W62, " ")</f>
        <v xml:space="preserve"> </v>
      </c>
      <c r="S4" s="177">
        <f>'Cub Awards'!B6</f>
        <v>1</v>
      </c>
      <c r="T4" s="278" t="str">
        <f>'Cub Awards'!C6</f>
        <v>Cover a family fire plan and drill</v>
      </c>
      <c r="U4" s="278"/>
      <c r="V4" s="176" t="str">
        <f>IF('Cub Awards'!W6&lt;&gt;"", 'Cub Awards'!W6, "")</f>
        <v/>
      </c>
    </row>
    <row r="5" spans="1:22">
      <c r="A5" s="18" t="s">
        <v>32</v>
      </c>
      <c r="B5" s="21" t="str">
        <f>Tiger!W15</f>
        <v/>
      </c>
      <c r="D5" s="346"/>
      <c r="E5" s="16">
        <f>Achievements!B7</f>
        <v>2</v>
      </c>
      <c r="F5" s="105" t="str">
        <f>Achievements!C7</f>
        <v>Take a 1-foot hike</v>
      </c>
      <c r="G5" s="16" t="str">
        <f>IF(Achievements!W7&lt;&gt;"", Achievements!W7, " ")</f>
        <v xml:space="preserve"> </v>
      </c>
      <c r="I5" s="336"/>
      <c r="J5" s="16" t="str">
        <f>Electives!B8</f>
        <v>1b</v>
      </c>
      <c r="K5" s="107" t="str">
        <f>Electives!C8</f>
        <v>Create an invitation to a magic show</v>
      </c>
      <c r="L5" s="16" t="str">
        <f>IF(Electives!W8&lt;&gt;"", Electives!W8, " ")</f>
        <v xml:space="preserve"> </v>
      </c>
      <c r="N5" s="342"/>
      <c r="O5" s="16">
        <f>Electives!B63</f>
        <v>2</v>
      </c>
      <c r="P5" s="107" t="str">
        <f>Electives!C63</f>
        <v>Use a telescope or binoculars</v>
      </c>
      <c r="Q5" s="16" t="str">
        <f>IF(Electives!W63&lt;&gt;"", Electives!W63, " ")</f>
        <v xml:space="preserve"> </v>
      </c>
      <c r="S5" s="177">
        <f>'Cub Awards'!B7</f>
        <v>2</v>
      </c>
      <c r="T5" s="278" t="str">
        <f>'Cub Awards'!C7</f>
        <v>Discuss family emergency plan</v>
      </c>
      <c r="U5" s="278"/>
      <c r="V5" s="176" t="str">
        <f>IF('Cub Awards'!W7&lt;&gt;"", 'Cub Awards'!W7, "")</f>
        <v/>
      </c>
    </row>
    <row r="6" spans="1:22">
      <c r="A6" s="18" t="s">
        <v>244</v>
      </c>
      <c r="B6" s="21" t="str">
        <f>IF(COUNTIF(B11:B16,"C")&gt;0, COUNTIF(B11:B16,"C"), " ")</f>
        <v xml:space="preserve"> </v>
      </c>
      <c r="D6" s="346"/>
      <c r="E6" s="16">
        <f>Achievements!B8</f>
        <v>3</v>
      </c>
      <c r="F6" s="105" t="str">
        <f>Achievements!C8</f>
        <v>Point out two local birds</v>
      </c>
      <c r="G6" s="16" t="str">
        <f>IF(Achievements!W8&lt;&gt;"", Achievements!W8, " ")</f>
        <v xml:space="preserve"> </v>
      </c>
      <c r="I6" s="336"/>
      <c r="J6" s="16" t="str">
        <f>Electives!B9</f>
        <v>1c</v>
      </c>
      <c r="K6" s="107" t="str">
        <f>Electives!C9</f>
        <v>Put on a magic show</v>
      </c>
      <c r="L6" s="16" t="str">
        <f>IF(Electives!W9&lt;&gt;"", Electives!W9, " ")</f>
        <v xml:space="preserve"> </v>
      </c>
      <c r="N6" s="342"/>
      <c r="O6" s="16">
        <f>Electives!B64</f>
        <v>3</v>
      </c>
      <c r="P6" s="144" t="str">
        <f>Electives!C64</f>
        <v>Learn about two astronauts who were Scouts</v>
      </c>
      <c r="Q6" s="16" t="str">
        <f>IF(Electives!W64&lt;&gt;"", Electives!W64, " ")</f>
        <v xml:space="preserve"> </v>
      </c>
      <c r="S6" s="177">
        <f>'Cub Awards'!B8</f>
        <v>3</v>
      </c>
      <c r="T6" s="278" t="str">
        <f>'Cub Awards'!C8</f>
        <v>Create/plan/practice getting help</v>
      </c>
      <c r="U6" s="278"/>
      <c r="V6" s="176" t="str">
        <f>IF('Cub Awards'!W8&lt;&gt;"", 'Cub Awards'!W8, "")</f>
        <v/>
      </c>
    </row>
    <row r="7" spans="1:22">
      <c r="A7" s="47" t="s">
        <v>245</v>
      </c>
      <c r="B7" s="21" t="str">
        <f>IF(COUNTIF(B19:B31,"C")&gt;0, COUNTIF(B19:B31,"C"), " ")</f>
        <v xml:space="preserve"> </v>
      </c>
      <c r="D7" s="346"/>
      <c r="E7" s="16">
        <f>Achievements!B9</f>
        <v>4</v>
      </c>
      <c r="F7" s="105" t="str">
        <f>Achievements!C9</f>
        <v>Plant a plant in your neighborhood</v>
      </c>
      <c r="G7" s="16" t="str">
        <f>IF(Achievements!W9&lt;&gt;"", Achievements!W9, " ")</f>
        <v xml:space="preserve"> </v>
      </c>
      <c r="I7" s="336"/>
      <c r="J7" s="16">
        <f>Electives!B10</f>
        <v>2</v>
      </c>
      <c r="K7" s="107" t="str">
        <f>Electives!C10</f>
        <v>Spell your name in ASL and Braille</v>
      </c>
      <c r="L7" s="16" t="str">
        <f>IF(Electives!W10&lt;&gt;"", Electives!W10, " ")</f>
        <v xml:space="preserve"> </v>
      </c>
      <c r="N7" s="342"/>
      <c r="O7" s="16">
        <f>Electives!B65</f>
        <v>4</v>
      </c>
      <c r="P7" s="107" t="str">
        <f>Electives!C65</f>
        <v>Learn about two constellations</v>
      </c>
      <c r="Q7" s="16" t="str">
        <f>IF(Electives!W65&lt;&gt;"", Electives!W65, " ")</f>
        <v xml:space="preserve"> </v>
      </c>
      <c r="S7" s="177">
        <f>'Cub Awards'!B9</f>
        <v>4</v>
      </c>
      <c r="T7" s="278" t="str">
        <f>'Cub Awards'!C9</f>
        <v>Take a first-aid course for children</v>
      </c>
      <c r="U7" s="278"/>
      <c r="V7" s="176" t="str">
        <f>IF('Cub Awards'!W9&lt;&gt;"", 'Cub Awards'!W9, "")</f>
        <v/>
      </c>
    </row>
    <row r="8" spans="1:22" ht="12.75" customHeight="1">
      <c r="D8" s="346"/>
      <c r="E8" s="16">
        <f>Achievements!B10</f>
        <v>5</v>
      </c>
      <c r="F8" s="105" t="str">
        <f>Achievements!C10</f>
        <v>Build and hang a birdhouse</v>
      </c>
      <c r="G8" s="16" t="str">
        <f>IF(Achievements!W10&lt;&gt;"", Achievements!W10, " ")</f>
        <v xml:space="preserve"> </v>
      </c>
      <c r="I8" s="336"/>
      <c r="J8" s="16">
        <f>Electives!B11</f>
        <v>3</v>
      </c>
      <c r="K8" s="107" t="str">
        <f>Electives!C11</f>
        <v>Create a secret code</v>
      </c>
      <c r="L8" s="16" t="str">
        <f>IF(Electives!W11&lt;&gt;"", Electives!W11, " ")</f>
        <v xml:space="preserve"> </v>
      </c>
      <c r="N8" s="342"/>
      <c r="O8" s="16">
        <f>Electives!B66</f>
        <v>5</v>
      </c>
      <c r="P8" s="107" t="str">
        <f>Electives!C66</f>
        <v>Create your own constellation</v>
      </c>
      <c r="Q8" s="16" t="str">
        <f>IF(Electives!W66&lt;&gt;"", Electives!W66, " ")</f>
        <v xml:space="preserve"> </v>
      </c>
      <c r="S8" s="177">
        <f>'Cub Awards'!B10</f>
        <v>5</v>
      </c>
      <c r="T8" s="278" t="str">
        <f>'Cub Awards'!C10</f>
        <v>Join a safe kids program</v>
      </c>
      <c r="U8" s="278"/>
      <c r="V8" s="176" t="str">
        <f>IF('Cub Awards'!W10&lt;&gt;"", 'Cub Awards'!W10, "")</f>
        <v/>
      </c>
    </row>
    <row r="9" spans="1:22" ht="12.75" customHeight="1">
      <c r="D9" s="344" t="str">
        <f>Achievements!B12</f>
        <v>Games Tigers Play</v>
      </c>
      <c r="E9" s="344"/>
      <c r="F9" s="344"/>
      <c r="G9" s="141" t="str">
        <f>IF(Achievements!W11&lt;&gt;"", Achievements!W11, " ")</f>
        <v xml:space="preserve"> </v>
      </c>
      <c r="I9" s="336"/>
      <c r="J9" s="16">
        <f>Electives!B12</f>
        <v>4</v>
      </c>
      <c r="K9" s="107" t="str">
        <f>Electives!C12</f>
        <v>Crack a different secret code</v>
      </c>
      <c r="L9" s="16" t="str">
        <f>IF(Electives!W12&lt;&gt;"", Electives!W12, " ")</f>
        <v xml:space="preserve"> </v>
      </c>
      <c r="N9" s="342"/>
      <c r="O9" s="16">
        <f>Electives!B67</f>
        <v>6</v>
      </c>
      <c r="P9" s="107" t="str">
        <f>Electives!C67</f>
        <v>Create a homemade constellation</v>
      </c>
      <c r="Q9" s="16" t="str">
        <f>IF(Electives!W67&lt;&gt;"", Electives!W67, " ")</f>
        <v xml:space="preserve"> </v>
      </c>
      <c r="S9" s="177">
        <f>'Cub Awards'!B11</f>
        <v>6</v>
      </c>
      <c r="T9" s="278" t="str">
        <f>'Cub Awards'!C11</f>
        <v>Show what you have learned</v>
      </c>
      <c r="U9" s="278"/>
      <c r="V9" s="176" t="str">
        <f>IF('Cub Awards'!W11&lt;&gt;"", 'Cub Awards'!W11, "")</f>
        <v/>
      </c>
    </row>
    <row r="10" spans="1:22" ht="12" customHeight="1">
      <c r="A10" s="1" t="s">
        <v>14</v>
      </c>
      <c r="D10" s="342" t="str">
        <f>Achievements!E12</f>
        <v>(do 1, 2, and two of 3-5)</v>
      </c>
      <c r="E10" s="16" t="str">
        <f>Achievements!B13</f>
        <v>1a</v>
      </c>
      <c r="F10" s="105" t="str">
        <f>Achievements!C13</f>
        <v>Play two initiative games with your den</v>
      </c>
      <c r="G10" s="16" t="str">
        <f>IF(Achievements!W13&lt;&gt;"", Achievements!W13, " ")</f>
        <v xml:space="preserve"> </v>
      </c>
      <c r="I10" s="337"/>
      <c r="J10" s="16">
        <f>Electives!B13</f>
        <v>5</v>
      </c>
      <c r="K10" s="107" t="str">
        <f>Electives!C13</f>
        <v>Demonstrate how magic works</v>
      </c>
      <c r="L10" s="16" t="str">
        <f>IF(Electives!W13&lt;&gt;"", Electives!W13, " ")</f>
        <v xml:space="preserve"> </v>
      </c>
      <c r="N10" s="342"/>
      <c r="O10" s="16">
        <f>Electives!B68</f>
        <v>7</v>
      </c>
      <c r="P10" s="107" t="str">
        <f>Electives!C68</f>
        <v>Learn about two jobs in astronomy</v>
      </c>
      <c r="Q10" s="16" t="str">
        <f>IF(Electives!W68&lt;&gt;"", Electives!W68, " ")</f>
        <v xml:space="preserve"> </v>
      </c>
      <c r="T10" s="330" t="str">
        <f>'Cub Awards'!C13</f>
        <v>Outdoor Activity Award</v>
      </c>
      <c r="U10" s="331"/>
    </row>
    <row r="11" spans="1:22">
      <c r="A11" s="19" t="str">
        <f>D3</f>
        <v>Backyard Jungle / My Tiger Jungle</v>
      </c>
      <c r="B11" s="111" t="str">
        <f>Achievements!W11</f>
        <v xml:space="preserve"> </v>
      </c>
      <c r="D11" s="342"/>
      <c r="E11" s="16" t="str">
        <f>Achievements!B14</f>
        <v>1b</v>
      </c>
      <c r="F11" s="105" t="str">
        <f>Achievements!C14</f>
        <v>Listen carefully to and follow the rules</v>
      </c>
      <c r="G11" s="16" t="str">
        <f>IF(Achievements!W14&lt;&gt;"", Achievements!W14, " ")</f>
        <v xml:space="preserve"> </v>
      </c>
      <c r="I11" s="338" t="str">
        <f>Electives!B15</f>
        <v>Earning Your Stripes</v>
      </c>
      <c r="J11" s="338"/>
      <c r="K11" s="338"/>
      <c r="N11" s="342"/>
      <c r="O11" s="16">
        <f>Electives!B69</f>
        <v>8</v>
      </c>
      <c r="P11" s="107" t="str">
        <f>Electives!C69</f>
        <v>Visit a planetarium</v>
      </c>
      <c r="Q11" s="16" t="str">
        <f>IF(Electives!W69&lt;&gt;"", Electives!W69, " ")</f>
        <v xml:space="preserve"> </v>
      </c>
      <c r="S11" s="177">
        <f>'Cub Awards'!B14</f>
        <v>1</v>
      </c>
      <c r="T11" s="278" t="str">
        <f>'Cub Awards'!C14</f>
        <v>Attend either summer Day or Resident camp</v>
      </c>
      <c r="U11" s="278"/>
      <c r="V11" s="176" t="str">
        <f>IF('Cub Awards'!W14&lt;&gt;"", 'Cub Awards'!W14, "")</f>
        <v/>
      </c>
    </row>
    <row r="12" spans="1:22" ht="12.75" customHeight="1">
      <c r="A12" s="20" t="str">
        <f>D9</f>
        <v>Games Tigers Play</v>
      </c>
      <c r="B12" s="111" t="str">
        <f>Achievements!W20</f>
        <v/>
      </c>
      <c r="D12" s="342"/>
      <c r="E12" s="16" t="str">
        <f>Achievements!B15</f>
        <v>1c</v>
      </c>
      <c r="F12" s="143" t="str">
        <f>Achievements!C15</f>
        <v>Talk about what you learned while playing</v>
      </c>
      <c r="G12" s="16" t="str">
        <f>IF(Achievements!W15&lt;&gt;"", Achievements!W15, " ")</f>
        <v xml:space="preserve"> </v>
      </c>
      <c r="I12" s="343" t="str">
        <f>Electives!E15</f>
        <v>(do all)</v>
      </c>
      <c r="J12" s="16">
        <f>Electives!B16</f>
        <v>1</v>
      </c>
      <c r="K12" s="107" t="str">
        <f>Electives!C16</f>
        <v>Share five things that are orange</v>
      </c>
      <c r="L12" s="16" t="str">
        <f>IF(Electives!W16&lt;&gt;"", Electives!W16, " ")</f>
        <v xml:space="preserve"> </v>
      </c>
      <c r="N12" s="344" t="str">
        <f>Electives!B71</f>
        <v>Stories in Shapes</v>
      </c>
      <c r="O12" s="344"/>
      <c r="P12" s="344"/>
      <c r="Q12" s="344"/>
      <c r="S12" s="177">
        <f>'Cub Awards'!B15</f>
        <v>2</v>
      </c>
      <c r="T12" s="278" t="str">
        <f>'Cub Awards'!C15</f>
        <v>Complete Backyard Jungle / My Tiger Jungle</v>
      </c>
      <c r="U12" s="278"/>
      <c r="V12" s="176" t="str">
        <f>IF('Cub Awards'!W15&lt;&gt;"", 'Cub Awards'!W15, "")</f>
        <v xml:space="preserve"> </v>
      </c>
    </row>
    <row r="13" spans="1:22" ht="13.15" customHeight="1">
      <c r="A13" s="20" t="str">
        <f>D17</f>
        <v>My Family's Duty to God</v>
      </c>
      <c r="B13" s="111" t="str">
        <f>Achievements!W27</f>
        <v xml:space="preserve"> </v>
      </c>
      <c r="D13" s="342"/>
      <c r="E13" s="16">
        <f>Achievements!B16</f>
        <v>2</v>
      </c>
      <c r="F13" s="142" t="str">
        <f>Achievements!C16</f>
        <v>Bring a nutritious snack to den meeting</v>
      </c>
      <c r="G13" s="16" t="str">
        <f>IF(Achievements!W16&lt;&gt;"", Achievements!W16, " ")</f>
        <v xml:space="preserve"> </v>
      </c>
      <c r="I13" s="343"/>
      <c r="J13" s="16">
        <f>Electives!B17</f>
        <v>2</v>
      </c>
      <c r="K13" s="145" t="str">
        <f>Electives!C17</f>
        <v>Demonstrate loyalty to others over a week</v>
      </c>
      <c r="L13" s="16" t="str">
        <f>IF(Electives!W17&lt;&gt;"", Electives!W17, " ")</f>
        <v xml:space="preserve"> </v>
      </c>
      <c r="N13" s="339" t="str">
        <f>Electives!E71</f>
        <v>(do four)</v>
      </c>
      <c r="O13" s="16">
        <f>Electives!B72</f>
        <v>1</v>
      </c>
      <c r="P13" s="108" t="str">
        <f>Electives!C72</f>
        <v>Visit an art gallery or museum</v>
      </c>
      <c r="Q13" s="16" t="str">
        <f>IF(Electives!W72&lt;&gt;"", Electives!W72, " ")</f>
        <v xml:space="preserve"> </v>
      </c>
      <c r="S13" s="177">
        <f>'Cub Awards'!B16</f>
        <v>3</v>
      </c>
      <c r="T13" s="278" t="str">
        <f>'Cub Awards'!C16</f>
        <v>do four</v>
      </c>
      <c r="U13" s="278"/>
      <c r="V13" s="176" t="str">
        <f>IF('Cub Awards'!W16&lt;&gt;"", 'Cub Awards'!W16, "")</f>
        <v/>
      </c>
    </row>
    <row r="14" spans="1:22">
      <c r="A14" s="20" t="str">
        <f>D23</f>
        <v>Team Tiger</v>
      </c>
      <c r="B14" s="111" t="str">
        <f>Achievements!W34</f>
        <v/>
      </c>
      <c r="D14" s="342"/>
      <c r="E14" s="16">
        <f>Achievements!B17</f>
        <v>3</v>
      </c>
      <c r="F14" s="105" t="str">
        <f>Achievements!C17</f>
        <v>Make up a game with your den</v>
      </c>
      <c r="G14" s="16" t="str">
        <f>IF(Achievements!W17&lt;&gt;"", Achievements!W17, " ")</f>
        <v xml:space="preserve"> </v>
      </c>
      <c r="I14" s="343"/>
      <c r="J14" s="16">
        <f>Electives!B18</f>
        <v>3</v>
      </c>
      <c r="K14" s="107" t="str">
        <f>Electives!C18</f>
        <v>Do a new task to help your family</v>
      </c>
      <c r="L14" s="16" t="str">
        <f>IF(Electives!W18&lt;&gt;"", Electives!W18, " ")</f>
        <v xml:space="preserve"> </v>
      </c>
      <c r="N14" s="340"/>
      <c r="O14" s="16">
        <f>Electives!B73</f>
        <v>2</v>
      </c>
      <c r="P14" s="108" t="str">
        <f>Electives!C73</f>
        <v>Discuss what you like about art piece</v>
      </c>
      <c r="Q14" s="16" t="str">
        <f>IF(Electives!W73&lt;&gt;"", Electives!W73, " ")</f>
        <v xml:space="preserve"> </v>
      </c>
      <c r="S14" s="177" t="str">
        <f>'Cub Awards'!B17</f>
        <v>a</v>
      </c>
      <c r="T14" s="278" t="str">
        <f>'Cub Awards'!C17</f>
        <v>Participate in nature hike</v>
      </c>
      <c r="U14" s="278"/>
      <c r="V14" s="176" t="str">
        <f>IF('Cub Awards'!W17&lt;&gt;"", 'Cub Awards'!W17, "")</f>
        <v/>
      </c>
    </row>
    <row r="15" spans="1:22">
      <c r="A15" s="20" t="str">
        <f>D29</f>
        <v>Tiger Bites</v>
      </c>
      <c r="B15" s="111" t="str">
        <f>Achievements!W42</f>
        <v/>
      </c>
      <c r="D15" s="342"/>
      <c r="E15" s="16">
        <f>Achievements!B18</f>
        <v>4</v>
      </c>
      <c r="F15" s="105" t="str">
        <f>Achievements!C18</f>
        <v>Make up a new game and play it</v>
      </c>
      <c r="G15" s="16" t="str">
        <f>IF(Achievements!W18&lt;&gt;"", Achievements!W18, " ")</f>
        <v xml:space="preserve"> </v>
      </c>
      <c r="I15" s="343"/>
      <c r="J15" s="16">
        <f>Electives!B19</f>
        <v>4</v>
      </c>
      <c r="K15" s="107" t="str">
        <f>Electives!C19</f>
        <v>Talk about polite language</v>
      </c>
      <c r="L15" s="16" t="str">
        <f>IF(Electives!W19&lt;&gt;"", Electives!W19, " ")</f>
        <v xml:space="preserve"> </v>
      </c>
      <c r="N15" s="340"/>
      <c r="O15" s="16">
        <f>Electives!B74</f>
        <v>3</v>
      </c>
      <c r="P15" s="108" t="str">
        <f>Electives!C74</f>
        <v>Create an art piece</v>
      </c>
      <c r="Q15" s="16" t="str">
        <f>IF(Electives!W74&lt;&gt;"", Electives!W74, " ")</f>
        <v xml:space="preserve"> </v>
      </c>
      <c r="S15" s="177" t="str">
        <f>'Cub Awards'!B18</f>
        <v>b</v>
      </c>
      <c r="T15" s="278" t="str">
        <f>'Cub Awards'!C18</f>
        <v>Participate in outdoor activity</v>
      </c>
      <c r="U15" s="278"/>
      <c r="V15" s="176" t="str">
        <f>IF('Cub Awards'!W18&lt;&gt;"", 'Cub Awards'!W18, "")</f>
        <v/>
      </c>
    </row>
    <row r="16" spans="1:22" ht="12.75" customHeight="1">
      <c r="A16" s="112" t="str">
        <f>D36</f>
        <v>Tigers in the Wild</v>
      </c>
      <c r="B16" s="111" t="str">
        <f>Achievements!W53</f>
        <v/>
      </c>
      <c r="D16" s="342"/>
      <c r="E16" s="16">
        <f>Achievements!B19</f>
        <v>5</v>
      </c>
      <c r="F16" s="105" t="str">
        <f>Achievements!C19</f>
        <v>Learn how being active is part of health</v>
      </c>
      <c r="G16" s="16" t="str">
        <f>IF(Achievements!W19&lt;&gt;"", Achievements!W19, " ")</f>
        <v xml:space="preserve"> </v>
      </c>
      <c r="I16" s="343"/>
      <c r="J16" s="16">
        <f>Electives!B20</f>
        <v>5</v>
      </c>
      <c r="K16" s="107" t="str">
        <f>Electives!C20</f>
        <v>Play a game with your den politely</v>
      </c>
      <c r="L16" s="16" t="str">
        <f>IF(Electives!W20&lt;&gt;"", Electives!W20, " ")</f>
        <v xml:space="preserve"> </v>
      </c>
      <c r="N16" s="340"/>
      <c r="O16" s="16">
        <f>Electives!B75</f>
        <v>4</v>
      </c>
      <c r="P16" s="108" t="str">
        <f>Electives!C75</f>
        <v>Create an art piece using shapes</v>
      </c>
      <c r="Q16" s="16" t="str">
        <f>IF(Electives!W75&lt;&gt;"", Electives!W75, " ")</f>
        <v xml:space="preserve"> </v>
      </c>
      <c r="S16" s="177" t="str">
        <f>'Cub Awards'!B19</f>
        <v>c</v>
      </c>
      <c r="T16" s="278" t="str">
        <f>'Cub Awards'!C19</f>
        <v>Explain the buddy system</v>
      </c>
      <c r="U16" s="278"/>
      <c r="V16" s="176" t="str">
        <f>IF('Cub Awards'!W19&lt;&gt;"", 'Cub Awards'!W19, "")</f>
        <v/>
      </c>
    </row>
    <row r="17" spans="1:22">
      <c r="A17" s="45"/>
      <c r="B17" s="46"/>
      <c r="D17" s="344" t="str">
        <f>Achievements!B21</f>
        <v>My Family's Duty to God</v>
      </c>
      <c r="E17" s="344"/>
      <c r="F17" s="344"/>
      <c r="G17" s="344"/>
      <c r="I17" s="343"/>
      <c r="J17" s="16">
        <f>Electives!B21</f>
        <v>6</v>
      </c>
      <c r="K17" s="107" t="str">
        <f>Electives!C21</f>
        <v>Work on a service project</v>
      </c>
      <c r="L17" s="16" t="str">
        <f>IF(Electives!W21&lt;&gt;"", Electives!W21, " ")</f>
        <v xml:space="preserve"> </v>
      </c>
      <c r="N17" s="341"/>
      <c r="O17" s="16">
        <f>Electives!B76</f>
        <v>5</v>
      </c>
      <c r="P17" s="108" t="str">
        <f>Electives!C76</f>
        <v>Use tangrams to create shapes</v>
      </c>
      <c r="Q17" s="16" t="str">
        <f>IF(Electives!W76&lt;&gt;"", Electives!W76, " ")</f>
        <v xml:space="preserve"> </v>
      </c>
      <c r="R17" s="138"/>
      <c r="S17" s="177" t="str">
        <f>'Cub Awards'!B20</f>
        <v>d</v>
      </c>
      <c r="T17" s="278" t="str">
        <f>'Cub Awards'!C20</f>
        <v>Attend a pack overnighter</v>
      </c>
      <c r="U17" s="278"/>
      <c r="V17" s="176" t="str">
        <f>IF('Cub Awards'!W20&lt;&gt;"", 'Cub Awards'!W20, "")</f>
        <v/>
      </c>
    </row>
    <row r="18" spans="1:22" ht="12.75" customHeight="1">
      <c r="A18" s="1" t="s">
        <v>243</v>
      </c>
      <c r="D18" s="332" t="str">
        <f>Achievements!E21</f>
        <v>(do 1 and two of 2-5)</v>
      </c>
      <c r="E18" s="16">
        <f>Achievements!B22</f>
        <v>1</v>
      </c>
      <c r="F18" s="105" t="str">
        <f>Achievements!C22</f>
        <v>Find out what duty to God means</v>
      </c>
      <c r="G18" s="16" t="str">
        <f>IF(Achievements!W22&lt;&gt;"", Achievements!W22, " ")</f>
        <v xml:space="preserve"> </v>
      </c>
      <c r="I18" s="338" t="str">
        <f>Electives!B23</f>
        <v>Family Stories</v>
      </c>
      <c r="J18" s="338"/>
      <c r="K18" s="338"/>
      <c r="L18" s="141" t="str">
        <f>IF(Electives!W22&lt;&gt;"", Electives!W22, " ")</f>
        <v xml:space="preserve"> </v>
      </c>
      <c r="N18" s="338" t="str">
        <f>Electives!B78</f>
        <v>Tiger-iffic!</v>
      </c>
      <c r="O18" s="338"/>
      <c r="P18" s="338"/>
      <c r="Q18" s="338"/>
      <c r="S18" s="177" t="str">
        <f>'Cub Awards'!B21</f>
        <v>e</v>
      </c>
      <c r="T18" s="278" t="str">
        <f>'Cub Awards'!C21</f>
        <v>Complete an oudoor service project</v>
      </c>
      <c r="U18" s="278"/>
      <c r="V18" s="176" t="str">
        <f>IF('Cub Awards'!W21&lt;&gt;"", 'Cub Awards'!W21, "")</f>
        <v/>
      </c>
    </row>
    <row r="19" spans="1:22">
      <c r="A19" s="114" t="str">
        <f>I3</f>
        <v>Curiosity, Intrigue, and Magical Mysteries</v>
      </c>
      <c r="B19" s="16" t="str">
        <f>Electives!W14</f>
        <v/>
      </c>
      <c r="D19" s="333"/>
      <c r="E19" s="16">
        <f>Achievements!B23</f>
        <v>2</v>
      </c>
      <c r="F19" s="142" t="str">
        <f>Achievements!C23</f>
        <v>What makes family member special</v>
      </c>
      <c r="G19" s="16" t="str">
        <f>IF(Achievements!W23&lt;&gt;"", Achievements!W23, " ")</f>
        <v xml:space="preserve"> </v>
      </c>
      <c r="I19" s="343" t="str">
        <f>Electives!E23</f>
        <v>(do 1 and three of 2-8)</v>
      </c>
      <c r="J19" s="16">
        <f>Electives!B24</f>
        <v>1</v>
      </c>
      <c r="K19" s="107" t="str">
        <f>Electives!C24</f>
        <v>Discuss where your family originated</v>
      </c>
      <c r="L19" s="16" t="str">
        <f>IF(Electives!W24&lt;&gt;"", Electives!W24, " ")</f>
        <v xml:space="preserve"> </v>
      </c>
      <c r="N19" s="348" t="str">
        <f>Electives!E78</f>
        <v>(do 1-3 and one of 4-6)</v>
      </c>
      <c r="O19" s="16">
        <f>Electives!B79</f>
        <v>1</v>
      </c>
      <c r="P19" s="107" t="str">
        <f>Electives!C79</f>
        <v>Play two games by yourself</v>
      </c>
      <c r="Q19" s="16" t="str">
        <f>IF(Electives!W79&lt;&gt;"", Electives!W79, " ")</f>
        <v xml:space="preserve"> </v>
      </c>
      <c r="S19" s="177" t="str">
        <f>'Cub Awards'!B22</f>
        <v>f</v>
      </c>
      <c r="T19" s="278" t="str">
        <f>'Cub Awards'!C22</f>
        <v>Complete conservation project</v>
      </c>
      <c r="U19" s="278"/>
      <c r="V19" s="176" t="str">
        <f>IF('Cub Awards'!W22&lt;&gt;"", 'Cub Awards'!W22, "")</f>
        <v/>
      </c>
    </row>
    <row r="20" spans="1:22" ht="12.75" customHeight="1">
      <c r="A20" s="115" t="str">
        <f>I11</f>
        <v>Earning Your Stripes</v>
      </c>
      <c r="B20" s="16" t="str">
        <f>Electives!W22</f>
        <v xml:space="preserve"> </v>
      </c>
      <c r="D20" s="333"/>
      <c r="E20" s="16">
        <f>Achievements!B24</f>
        <v>3</v>
      </c>
      <c r="F20" s="105" t="str">
        <f>Achievements!C24</f>
        <v>Show your family's beliefs</v>
      </c>
      <c r="G20" s="16" t="str">
        <f>IF(Achievements!W24&lt;&gt;"", Achievements!W24, " ")</f>
        <v xml:space="preserve"> </v>
      </c>
      <c r="I20" s="343"/>
      <c r="J20" s="16">
        <f>Electives!B25</f>
        <v>2</v>
      </c>
      <c r="K20" s="107" t="str">
        <f>Electives!C25</f>
        <v>Make a family crest</v>
      </c>
      <c r="L20" s="16" t="str">
        <f>IF(Electives!W25&lt;&gt;"", Electives!W25, " ")</f>
        <v xml:space="preserve"> </v>
      </c>
      <c r="N20" s="348"/>
      <c r="O20" s="16">
        <f>Electives!B80</f>
        <v>2</v>
      </c>
      <c r="P20" s="107" t="str">
        <f>Electives!C80</f>
        <v>Play an inside game</v>
      </c>
      <c r="Q20" s="16" t="str">
        <f>IF(Electives!W80&lt;&gt;"", Electives!W80, " ")</f>
        <v xml:space="preserve"> </v>
      </c>
      <c r="S20" s="177" t="str">
        <f>'Cub Awards'!B23</f>
        <v>g</v>
      </c>
      <c r="T20" s="278" t="str">
        <f>'Cub Awards'!C23</f>
        <v>Earn the Summertime Pack Award</v>
      </c>
      <c r="U20" s="278"/>
      <c r="V20" s="176" t="str">
        <f>IF('Cub Awards'!W23&lt;&gt;"", 'Cub Awards'!W23, "")</f>
        <v/>
      </c>
    </row>
    <row r="21" spans="1:22">
      <c r="A21" s="115" t="str">
        <f>I18</f>
        <v>Family Stories</v>
      </c>
      <c r="B21" s="16" t="str">
        <f>Electives!W32</f>
        <v/>
      </c>
      <c r="D21" s="333"/>
      <c r="E21" s="16">
        <f>Achievements!B25</f>
        <v>4</v>
      </c>
      <c r="F21" s="105" t="str">
        <f>Achievements!C25</f>
        <v>Participate in a worship experience</v>
      </c>
      <c r="G21" s="16" t="str">
        <f>IF(Achievements!W25&lt;&gt;"", Achievements!W25, " ")</f>
        <v xml:space="preserve"> </v>
      </c>
      <c r="I21" s="343"/>
      <c r="J21" s="16">
        <f>Electives!B26</f>
        <v>3</v>
      </c>
      <c r="K21" s="107" t="str">
        <f>Electives!C26</f>
        <v>Find out about your heritage</v>
      </c>
      <c r="L21" s="16" t="str">
        <f>IF(Electives!W26&lt;&gt;"", Electives!W26, " ")</f>
        <v xml:space="preserve"> </v>
      </c>
      <c r="N21" s="348"/>
      <c r="O21" s="16">
        <f>Electives!B81</f>
        <v>3</v>
      </c>
      <c r="P21" s="107" t="str">
        <f>Electives!C81</f>
        <v>Play a problem-solving game</v>
      </c>
      <c r="Q21" s="16" t="str">
        <f>IF(Electives!W81&lt;&gt;"", Electives!W81, " ")</f>
        <v xml:space="preserve"> </v>
      </c>
      <c r="S21" s="177" t="str">
        <f>'Cub Awards'!B24</f>
        <v>h</v>
      </c>
      <c r="T21" s="278" t="str">
        <f>'Cub Awards'!C24</f>
        <v>Participate in nature observation</v>
      </c>
      <c r="U21" s="278"/>
      <c r="V21" s="176" t="str">
        <f>IF('Cub Awards'!W24&lt;&gt;"", 'Cub Awards'!W24, "")</f>
        <v/>
      </c>
    </row>
    <row r="22" spans="1:22">
      <c r="A22" s="115" t="str">
        <f>I27</f>
        <v>Floats and Boats</v>
      </c>
      <c r="B22" s="16" t="str">
        <f>Electives!W41</f>
        <v/>
      </c>
      <c r="D22" s="334"/>
      <c r="E22" s="16">
        <f>Achievements!B26</f>
        <v>5</v>
      </c>
      <c r="F22" s="143" t="str">
        <f>Achievements!C26</f>
        <v>Carry out an act that shows duty to God</v>
      </c>
      <c r="G22" s="16" t="str">
        <f>IF(Achievements!W26&lt;&gt;"", Achievements!W26, " ")</f>
        <v xml:space="preserve"> </v>
      </c>
      <c r="I22" s="343"/>
      <c r="J22" s="16">
        <f>Electives!B27</f>
        <v>4</v>
      </c>
      <c r="K22" s="107" t="str">
        <f>Electives!C27</f>
        <v>Interview a family elder</v>
      </c>
      <c r="L22" s="16" t="str">
        <f>IF(Electives!W27&lt;&gt;"", Electives!W27, " ")</f>
        <v xml:space="preserve"> </v>
      </c>
      <c r="N22" s="348"/>
      <c r="O22" s="16" t="str">
        <f>Electives!B82</f>
        <v>4a</v>
      </c>
      <c r="P22" s="107" t="str">
        <f>Electives!C82</f>
        <v>Play a family video game tournament</v>
      </c>
      <c r="Q22" s="16" t="str">
        <f>IF(Electives!W82&lt;&gt;"", Electives!W82, " ")</f>
        <v xml:space="preserve"> </v>
      </c>
      <c r="S22" s="177" t="str">
        <f>'Cub Awards'!B25</f>
        <v>i</v>
      </c>
      <c r="T22" s="278" t="str">
        <f>'Cub Awards'!C25</f>
        <v>Participate in outdoor aquatics</v>
      </c>
      <c r="U22" s="278"/>
      <c r="V22" s="176" t="str">
        <f>IF('Cub Awards'!W25&lt;&gt;"", 'Cub Awards'!W25, "")</f>
        <v/>
      </c>
    </row>
    <row r="23" spans="1:22">
      <c r="A23" s="116" t="str">
        <f>I35</f>
        <v>Good Knights</v>
      </c>
      <c r="B23" s="16" t="str">
        <f>Electives!W49</f>
        <v/>
      </c>
      <c r="D23" s="344" t="str">
        <f>Achievements!B28</f>
        <v>Team Tiger</v>
      </c>
      <c r="E23" s="344"/>
      <c r="F23" s="344"/>
      <c r="G23" s="344"/>
      <c r="I23" s="343"/>
      <c r="J23" s="16">
        <f>Electives!B28</f>
        <v>5</v>
      </c>
      <c r="K23" s="107" t="str">
        <f>Electives!C28</f>
        <v>Make a family tree</v>
      </c>
      <c r="L23" s="16" t="str">
        <f>IF(Electives!W28&lt;&gt;"", Electives!W28, " ")</f>
        <v xml:space="preserve"> </v>
      </c>
      <c r="N23" s="348"/>
      <c r="O23" s="16" t="str">
        <f>Electives!B83</f>
        <v>4b</v>
      </c>
      <c r="P23" s="145" t="str">
        <f>Electives!C83</f>
        <v>List three tips to help someone learn a game</v>
      </c>
      <c r="Q23" s="16" t="str">
        <f>IF(Electives!W83&lt;&gt;"", Electives!W83, " ")</f>
        <v xml:space="preserve"> </v>
      </c>
      <c r="S23" s="177" t="str">
        <f>'Cub Awards'!B26</f>
        <v>j</v>
      </c>
      <c r="T23" s="278" t="str">
        <f>'Cub Awards'!C26</f>
        <v>Participate in outdoor campfire pgm</v>
      </c>
      <c r="U23" s="278"/>
      <c r="V23" s="176" t="str">
        <f>IF('Cub Awards'!W26&lt;&gt;"", 'Cub Awards'!W26, "")</f>
        <v/>
      </c>
    </row>
    <row r="24" spans="1:22" ht="12.75" customHeight="1">
      <c r="A24" s="115" t="str">
        <f>I42</f>
        <v>Rolling Tigers</v>
      </c>
      <c r="B24" s="16" t="str">
        <f>Electives!W60</f>
        <v/>
      </c>
      <c r="D24" s="346" t="str">
        <f>Achievements!E28</f>
        <v>(do 1-2 and two of 3-5)</v>
      </c>
      <c r="E24" s="16">
        <f>Achievements!B29</f>
        <v>1</v>
      </c>
      <c r="F24" s="105" t="str">
        <f>Achievements!C29</f>
        <v>List different teams you're a part of</v>
      </c>
      <c r="G24" s="16" t="str">
        <f>IF(Achievements!W29&lt;&gt;"", Achievements!W29, " ")</f>
        <v xml:space="preserve"> </v>
      </c>
      <c r="I24" s="343"/>
      <c r="J24" s="16">
        <f>Electives!B29</f>
        <v>6</v>
      </c>
      <c r="K24" s="107" t="str">
        <f>Electives!C29</f>
        <v>Share what your name means</v>
      </c>
      <c r="L24" s="16" t="str">
        <f>IF(Electives!W29&lt;&gt;"", Electives!W29, " ")</f>
        <v xml:space="preserve"> </v>
      </c>
      <c r="N24" s="348"/>
      <c r="O24" s="16" t="str">
        <f>Electives!B84</f>
        <v>4c</v>
      </c>
      <c r="P24" s="108" t="str">
        <f>Electives!C84</f>
        <v>Play an appropriate game with a friend</v>
      </c>
      <c r="Q24" s="16" t="str">
        <f>IF(Electives!W84&lt;&gt;"", Electives!W84, " ")</f>
        <v xml:space="preserve"> </v>
      </c>
      <c r="S24" s="177" t="str">
        <f>'Cub Awards'!B27</f>
        <v>k</v>
      </c>
      <c r="T24" s="278" t="str">
        <f>'Cub Awards'!C27</f>
        <v>Participate in outdoor sporting event</v>
      </c>
      <c r="U24" s="278"/>
      <c r="V24" s="176" t="str">
        <f>IF('Cub Awards'!W27&lt;&gt;"", 'Cub Awards'!W27, "")</f>
        <v/>
      </c>
    </row>
    <row r="25" spans="1:22" ht="12.75" customHeight="1">
      <c r="A25" s="115" t="str">
        <f>N3</f>
        <v>Sky is the Limit</v>
      </c>
      <c r="B25" s="16" t="str">
        <f>Electives!W70</f>
        <v/>
      </c>
      <c r="D25" s="346"/>
      <c r="E25" s="16">
        <f>Achievements!B30</f>
        <v>2</v>
      </c>
      <c r="F25" s="105" t="str">
        <f>Achievements!C30</f>
        <v>Make a den job chart</v>
      </c>
      <c r="G25" s="16" t="str">
        <f>IF(Achievements!W30&lt;&gt;"", Achievements!W30, " ")</f>
        <v xml:space="preserve"> </v>
      </c>
      <c r="I25" s="343"/>
      <c r="J25" s="16">
        <f>Electives!B30</f>
        <v>7</v>
      </c>
      <c r="K25" s="145" t="str">
        <f>Electives!C30</f>
        <v>Share favorite snack from your heritage</v>
      </c>
      <c r="L25" s="16" t="str">
        <f>IF(Electives!W30&lt;&gt;"", Electives!W30, " ")</f>
        <v xml:space="preserve"> </v>
      </c>
      <c r="N25" s="348"/>
      <c r="O25" s="16">
        <f>Electives!B85</f>
        <v>5</v>
      </c>
      <c r="P25" s="107" t="str">
        <f>Electives!C85</f>
        <v>Invent a game and play it</v>
      </c>
      <c r="Q25" s="16" t="str">
        <f>IF(Electives!W85&lt;&gt;"", Electives!W85, " ")</f>
        <v xml:space="preserve"> </v>
      </c>
      <c r="S25" s="177" t="str">
        <f>'Cub Awards'!B28</f>
        <v>l</v>
      </c>
      <c r="T25" s="278" t="str">
        <f>'Cub Awards'!C28</f>
        <v>Participate in outdoor worship service</v>
      </c>
      <c r="U25" s="278"/>
      <c r="V25" s="176" t="str">
        <f>IF('Cub Awards'!W28&lt;&gt;"", 'Cub Awards'!W28, "")</f>
        <v/>
      </c>
    </row>
    <row r="26" spans="1:22" ht="12.75" customHeight="1">
      <c r="A26" s="115" t="str">
        <f>N12</f>
        <v>Stories in Shapes</v>
      </c>
      <c r="B26" s="113" t="str">
        <f>Electives!W77</f>
        <v/>
      </c>
      <c r="D26" s="346"/>
      <c r="E26" s="16">
        <f>Achievements!B31</f>
        <v>3</v>
      </c>
      <c r="F26" s="143" t="str">
        <f>Achievements!C31</f>
        <v>Do two chores at home weekly for a month</v>
      </c>
      <c r="G26" s="16" t="str">
        <f>IF(Achievements!W31&lt;&gt;"", Achievements!W31, " ")</f>
        <v xml:space="preserve"> </v>
      </c>
      <c r="I26" s="343"/>
      <c r="J26" s="16">
        <f>Electives!B31</f>
        <v>8</v>
      </c>
      <c r="K26" s="107" t="str">
        <f>Electives!C31</f>
        <v>Locate your family's origin on a map</v>
      </c>
      <c r="L26" s="16" t="str">
        <f>IF(Electives!W31&lt;&gt;"", Electives!W31, " ")</f>
        <v xml:space="preserve"> </v>
      </c>
      <c r="N26" s="348"/>
      <c r="O26" s="16">
        <f>Electives!B86</f>
        <v>6</v>
      </c>
      <c r="P26" s="107" t="str">
        <f>Electives!C86</f>
        <v>Play a team game with your den</v>
      </c>
      <c r="Q26" s="16" t="str">
        <f>IF(Electives!W86&lt;&gt;"", Electives!W86, " ")</f>
        <v xml:space="preserve"> </v>
      </c>
      <c r="S26" s="177" t="str">
        <f>'Cub Awards'!B29</f>
        <v>m</v>
      </c>
      <c r="T26" s="278" t="str">
        <f>'Cub Awards'!C29</f>
        <v>Explore park</v>
      </c>
      <c r="U26" s="278"/>
      <c r="V26" s="176" t="str">
        <f>IF('Cub Awards'!W29&lt;&gt;"", 'Cub Awards'!W29, "")</f>
        <v/>
      </c>
    </row>
    <row r="27" spans="1:22">
      <c r="A27" s="115" t="str">
        <f>N18</f>
        <v>Tiger-iffic!</v>
      </c>
      <c r="B27" s="16" t="str">
        <f>Electives!W87</f>
        <v xml:space="preserve"> </v>
      </c>
      <c r="D27" s="346"/>
      <c r="E27" s="16">
        <f>Achievements!B32</f>
        <v>4</v>
      </c>
      <c r="F27" s="105" t="str">
        <f>Achievements!C32</f>
        <v>Do activity to help community</v>
      </c>
      <c r="G27" s="16" t="str">
        <f>IF(Achievements!W32&lt;&gt;"", Achievements!W32, " ")</f>
        <v xml:space="preserve"> </v>
      </c>
      <c r="I27" s="338" t="str">
        <f>Electives!B33</f>
        <v>Floats and Boats</v>
      </c>
      <c r="J27" s="338"/>
      <c r="K27" s="338"/>
      <c r="L27" s="141" t="str">
        <f>IF(Electives!W31&lt;&gt;"", Electives!W31, " ")</f>
        <v xml:space="preserve"> </v>
      </c>
      <c r="N27" s="344" t="str">
        <f>Electives!B88</f>
        <v>Tiger: Safe and Smart</v>
      </c>
      <c r="O27" s="344"/>
      <c r="P27" s="344"/>
      <c r="Q27" s="344"/>
      <c r="S27" s="177" t="str">
        <f>'Cub Awards'!B30</f>
        <v>n</v>
      </c>
      <c r="T27" s="278" t="str">
        <f>'Cub Awards'!C30</f>
        <v>Invent and play outside game</v>
      </c>
      <c r="U27" s="278"/>
      <c r="V27" s="176" t="str">
        <f>IF('Cub Awards'!W30&lt;&gt;"", 'Cub Awards'!W30, "")</f>
        <v/>
      </c>
    </row>
    <row r="28" spans="1:22">
      <c r="A28" s="115" t="str">
        <f>N27</f>
        <v>Tiger: Safe and Smart</v>
      </c>
      <c r="B28" s="16" t="str">
        <f>Electives!W98</f>
        <v xml:space="preserve"> </v>
      </c>
      <c r="D28" s="346"/>
      <c r="E28" s="16">
        <f>Achievements!B33</f>
        <v>5</v>
      </c>
      <c r="F28" s="142" t="str">
        <f>Achievements!C33</f>
        <v>Show 3 ways a den makes a good team</v>
      </c>
      <c r="G28" s="16" t="str">
        <f>IF(Achievements!W33&lt;&gt;"", Achievements!W33, " ")</f>
        <v xml:space="preserve"> </v>
      </c>
      <c r="I28" s="343" t="str">
        <f>Electives!E33</f>
        <v>(1-4 and one of 5-7)</v>
      </c>
      <c r="J28" s="16">
        <f>Electives!B34</f>
        <v>1</v>
      </c>
      <c r="K28" s="140" t="str">
        <f>Electives!C34</f>
        <v>Say the SCOUT water safety chant</v>
      </c>
      <c r="L28" s="16" t="str">
        <f>IF(Electives!W34&lt;&gt;"", Electives!W34, " ")</f>
        <v xml:space="preserve"> </v>
      </c>
      <c r="N28" s="343" t="str">
        <f>Electives!E88</f>
        <v>(do 1-8)</v>
      </c>
      <c r="O28" s="16">
        <f>Electives!B89</f>
        <v>1</v>
      </c>
      <c r="P28" s="107" t="str">
        <f>Electives!C89</f>
        <v>Memorize your Address</v>
      </c>
      <c r="Q28" s="16" t="str">
        <f>IF(Electives!W89&lt;&gt;"", Electives!W89, " ")</f>
        <v xml:space="preserve"> </v>
      </c>
    </row>
    <row r="29" spans="1:22" ht="12.75" customHeight="1">
      <c r="A29" s="115" t="str">
        <f>N37</f>
        <v>Tiger Tag</v>
      </c>
      <c r="B29" s="16" t="str">
        <f>Electives!W104</f>
        <v/>
      </c>
      <c r="D29" s="344" t="str">
        <f>Achievements!B35</f>
        <v>Tiger Bites</v>
      </c>
      <c r="E29" s="344"/>
      <c r="F29" s="344"/>
      <c r="G29" s="344"/>
      <c r="I29" s="343"/>
      <c r="J29" s="16">
        <f>Electives!B35</f>
        <v>2</v>
      </c>
      <c r="K29" s="140" t="str">
        <f>Electives!C35</f>
        <v>Importance of buddies and play game</v>
      </c>
      <c r="L29" s="16" t="str">
        <f>IF(Electives!W35&lt;&gt;"", Electives!W35, " ")</f>
        <v xml:space="preserve"> </v>
      </c>
      <c r="N29" s="343"/>
      <c r="O29" s="16">
        <f>Electives!B90</f>
        <v>2</v>
      </c>
      <c r="P29" s="109" t="str">
        <f>Electives!C90</f>
        <v>Memorize an emergency contact's phone #</v>
      </c>
      <c r="Q29" s="16" t="str">
        <f>IF(Electives!W90&lt;&gt;"", Electives!W90, " ")</f>
        <v xml:space="preserve"> </v>
      </c>
    </row>
    <row r="30" spans="1:22" ht="12.75" customHeight="1">
      <c r="A30" s="115" t="str">
        <f>N42</f>
        <v>Tiger Tales</v>
      </c>
      <c r="B30" s="16" t="str">
        <f>Electives!W113</f>
        <v xml:space="preserve"> </v>
      </c>
      <c r="D30" s="347" t="str">
        <f>Achievements!E35</f>
        <v>(do 1-2 and two of 3-6)</v>
      </c>
      <c r="E30" s="16">
        <f>Achievements!B36</f>
        <v>1</v>
      </c>
      <c r="F30" s="105" t="str">
        <f>Achievements!C36</f>
        <v>Identify good and bad food choices</v>
      </c>
      <c r="G30" s="16" t="str">
        <f>IF(Achievements!W36&lt;&gt;"", Achievements!W36, " ")</f>
        <v xml:space="preserve"> </v>
      </c>
      <c r="I30" s="343"/>
      <c r="J30" s="16">
        <f>Electives!B36</f>
        <v>3</v>
      </c>
      <c r="K30" s="140" t="str">
        <f>Electives!C36</f>
        <v>Help someone into the water</v>
      </c>
      <c r="L30" s="16" t="str">
        <f>IF(Electives!W36&lt;&gt;"", Electives!W36, " ")</f>
        <v xml:space="preserve"> </v>
      </c>
      <c r="N30" s="343"/>
      <c r="O30" s="16">
        <f>Electives!B91</f>
        <v>3</v>
      </c>
      <c r="P30" s="107" t="str">
        <f>Electives!C91</f>
        <v>Take 911 safety quiz</v>
      </c>
      <c r="Q30" s="16" t="str">
        <f>IF(Electives!W91&lt;&gt;"", Electives!W91, " ")</f>
        <v xml:space="preserve"> </v>
      </c>
      <c r="S30" s="329" t="s">
        <v>419</v>
      </c>
      <c r="T30" s="329"/>
      <c r="U30" s="329"/>
      <c r="V30" s="329"/>
    </row>
    <row r="31" spans="1:22">
      <c r="A31" s="112" t="str">
        <f>N50</f>
        <v>Tiger Theater</v>
      </c>
      <c r="B31" s="16" t="str">
        <f>Electives!W120</f>
        <v xml:space="preserve"> </v>
      </c>
      <c r="D31" s="347"/>
      <c r="E31" s="16">
        <f>Achievements!B37</f>
        <v>2</v>
      </c>
      <c r="F31" s="105" t="str">
        <f>Achievements!C37</f>
        <v>Keep yourself and area clean</v>
      </c>
      <c r="G31" s="16" t="str">
        <f>IF(Achievements!W37&lt;&gt;"", Achievements!W37, " ")</f>
        <v xml:space="preserve"> </v>
      </c>
      <c r="I31" s="343"/>
      <c r="J31" s="16">
        <f>Electives!B37</f>
        <v>4</v>
      </c>
      <c r="K31" s="147" t="str">
        <f>Electives!C37</f>
        <v>Blow your breath under water and do a glide</v>
      </c>
      <c r="L31" s="16" t="str">
        <f>IF(Electives!W37&lt;&gt;"", Electives!W37, " ")</f>
        <v xml:space="preserve"> </v>
      </c>
      <c r="N31" s="343"/>
      <c r="O31" s="16">
        <f>Electives!B92</f>
        <v>4</v>
      </c>
      <c r="P31" s="107" t="str">
        <f>Electives!C92</f>
        <v>Show "Stop Drop and Roll"</v>
      </c>
      <c r="Q31" s="16" t="str">
        <f>IF(Electives!W92&lt;&gt;"", Electives!W92, " ")</f>
        <v xml:space="preserve"> </v>
      </c>
      <c r="S31" s="329"/>
      <c r="T31" s="329"/>
      <c r="U31" s="329"/>
      <c r="V31" s="329"/>
    </row>
    <row r="32" spans="1:22">
      <c r="A32" s="2"/>
      <c r="B32" s="15"/>
      <c r="D32" s="347"/>
      <c r="E32" s="16">
        <f>Achievements!B38</f>
        <v>3</v>
      </c>
      <c r="F32" s="142" t="str">
        <f>Achievements!C38</f>
        <v>Show difference between fruit and veggie</v>
      </c>
      <c r="G32" s="16" t="str">
        <f>IF(Achievements!W38&lt;&gt;"", Achievements!W38, " ")</f>
        <v xml:space="preserve"> </v>
      </c>
      <c r="I32" s="343"/>
      <c r="J32" s="16">
        <f>Electives!B38</f>
        <v>5</v>
      </c>
      <c r="K32" s="140" t="str">
        <f>Electives!C38</f>
        <v>Identify five different kinds of boats</v>
      </c>
      <c r="L32" s="16" t="str">
        <f>IF(Electives!W38&lt;&gt;"", Electives!W38, " ")</f>
        <v xml:space="preserve"> </v>
      </c>
      <c r="N32" s="343"/>
      <c r="O32" s="16">
        <f>Electives!B93</f>
        <v>5</v>
      </c>
      <c r="P32" s="107" t="str">
        <f>Electives!C93</f>
        <v>Show rolling someone in a blanket</v>
      </c>
      <c r="Q32" s="16" t="str">
        <f>IF(Electives!W93&lt;&gt;"", Electives!W93, " ")</f>
        <v xml:space="preserve"> </v>
      </c>
      <c r="S32" s="10"/>
      <c r="T32" s="178" t="str">
        <f>'Shooting Sports'!C5</f>
        <v>BB Gun: Level 1</v>
      </c>
      <c r="U32" s="10"/>
      <c r="V32" s="10"/>
    </row>
    <row r="33" spans="1:22" ht="12.75" customHeight="1">
      <c r="A33" s="2"/>
      <c r="B33" s="15"/>
      <c r="D33" s="347"/>
      <c r="E33" s="16">
        <f>Achievements!B39</f>
        <v>4</v>
      </c>
      <c r="F33" s="105" t="str">
        <f>Achievements!C39</f>
        <v>Help your family at a meal for a week</v>
      </c>
      <c r="G33" s="16" t="str">
        <f>IF(Achievements!W39&lt;&gt;"", Achievements!W39, " ")</f>
        <v xml:space="preserve"> </v>
      </c>
      <c r="I33" s="343"/>
      <c r="J33" s="16">
        <f>Electives!B39</f>
        <v>6</v>
      </c>
      <c r="K33" s="140" t="str">
        <f>Electives!C39</f>
        <v>Build a boat from recycled materials</v>
      </c>
      <c r="L33" s="16" t="str">
        <f>IF(Electives!W39&lt;&gt;"", Electives!W39, " ")</f>
        <v xml:space="preserve"> </v>
      </c>
      <c r="N33" s="343"/>
      <c r="O33" s="16">
        <f>Electives!B94</f>
        <v>6</v>
      </c>
      <c r="P33" s="107" t="str">
        <f>Electives!C94</f>
        <v>Make a fire escape map</v>
      </c>
      <c r="Q33" s="16" t="str">
        <f>IF(Electives!W94&lt;&gt;"", Electives!W94, " ")</f>
        <v xml:space="preserve"> </v>
      </c>
      <c r="S33" s="148">
        <f>'Shooting Sports'!B6</f>
        <v>1</v>
      </c>
      <c r="T33" s="148" t="str">
        <f>'Shooting Sports'!C6</f>
        <v>Explain what to do if you find gun</v>
      </c>
      <c r="U33" s="148"/>
      <c r="V33" s="148" t="str">
        <f>IF('Shooting Sports'!W6&lt;&gt;"", 'Shooting Sports'!W6, "")</f>
        <v/>
      </c>
    </row>
    <row r="34" spans="1:22" ht="12.75" customHeight="1">
      <c r="A34" s="2"/>
      <c r="B34" s="15"/>
      <c r="D34" s="347"/>
      <c r="E34" s="16">
        <f>Achievements!B40</f>
        <v>5</v>
      </c>
      <c r="F34" s="143" t="str">
        <f>Achievements!C40</f>
        <v>Use manners while eating with your fingers</v>
      </c>
      <c r="G34" s="16" t="str">
        <f>IF(Achievements!W40&lt;&gt;"", Achievements!W40, " ")</f>
        <v xml:space="preserve"> </v>
      </c>
      <c r="I34" s="343"/>
      <c r="J34" s="16">
        <f>Electives!B40</f>
        <v>7</v>
      </c>
      <c r="K34" s="146" t="str">
        <f>Electives!C40</f>
        <v>Show you can wear a life jacket properly</v>
      </c>
      <c r="L34" s="16" t="str">
        <f>IF(Electives!W40&lt;&gt;"", Electives!W40, " ")</f>
        <v xml:space="preserve"> </v>
      </c>
      <c r="N34" s="343"/>
      <c r="O34" s="16">
        <f>Electives!B95</f>
        <v>7</v>
      </c>
      <c r="P34" s="108" t="str">
        <f>Electives!C95</f>
        <v>Explain fire escape map and do fire drill</v>
      </c>
      <c r="Q34" s="16" t="str">
        <f>IF(Electives!W95&lt;&gt;"", Electives!W95, " ")</f>
        <v xml:space="preserve"> </v>
      </c>
      <c r="S34" s="148">
        <f>'Shooting Sports'!B7</f>
        <v>2</v>
      </c>
      <c r="T34" s="148" t="str">
        <f>'Shooting Sports'!C7</f>
        <v>Load, fire, secure gun and safety mech.</v>
      </c>
      <c r="U34" s="148"/>
      <c r="V34" s="148" t="str">
        <f>IF('Shooting Sports'!W7&lt;&gt;"", 'Shooting Sports'!W7, "")</f>
        <v/>
      </c>
    </row>
    <row r="35" spans="1:22">
      <c r="A35" s="88" t="s">
        <v>92</v>
      </c>
      <c r="B35" s="119"/>
      <c r="D35" s="347"/>
      <c r="E35" s="16">
        <f>Achievements!B41</f>
        <v>6</v>
      </c>
      <c r="F35" s="105" t="str">
        <f>Achievements!C41</f>
        <v>Make a good snack choice for den</v>
      </c>
      <c r="G35" s="16" t="str">
        <f>IF(Achievements!W41&lt;&gt;"", Achievements!W41, " ")</f>
        <v xml:space="preserve"> </v>
      </c>
      <c r="I35" s="338" t="str">
        <f>Electives!B42</f>
        <v>Good Knights</v>
      </c>
      <c r="J35" s="338"/>
      <c r="K35" s="338"/>
      <c r="L35" s="338"/>
      <c r="N35" s="343"/>
      <c r="O35" s="16">
        <f>Electives!B96</f>
        <v>8</v>
      </c>
      <c r="P35" s="144" t="str">
        <f>Electives!C96</f>
        <v>Find and check batteries in smoke detectors</v>
      </c>
      <c r="Q35" s="16" t="str">
        <f>IF(Electives!W96&lt;&gt;"", Electives!W96, " ")</f>
        <v xml:space="preserve"> </v>
      </c>
      <c r="S35" s="148">
        <f>'Shooting Sports'!B8</f>
        <v>3</v>
      </c>
      <c r="T35" s="148" t="str">
        <f>'Shooting Sports'!C8</f>
        <v>Demonstrate good shooting techniques</v>
      </c>
      <c r="U35" s="148"/>
      <c r="V35" s="148" t="str">
        <f>IF('Shooting Sports'!W8&lt;&gt;"", 'Shooting Sports'!W8, "")</f>
        <v/>
      </c>
    </row>
    <row r="36" spans="1:22" ht="12.75" customHeight="1">
      <c r="A36" s="89" t="s">
        <v>93</v>
      </c>
      <c r="B36" s="120"/>
      <c r="D36" s="344" t="str">
        <f>Achievements!B43</f>
        <v>Tigers in the Wild</v>
      </c>
      <c r="E36" s="344"/>
      <c r="F36" s="344"/>
      <c r="G36" s="344"/>
      <c r="I36" s="347" t="str">
        <f>Electives!E42</f>
        <v>(do 1-2 and two of 3-6)</v>
      </c>
      <c r="J36" s="16">
        <f>Electives!B43</f>
        <v>1</v>
      </c>
      <c r="K36" s="107" t="str">
        <f>Electives!C43</f>
        <v>Explain one point of the Scout Law</v>
      </c>
      <c r="L36" s="16" t="str">
        <f>IF(Electives!W43&lt;&gt;"", Electives!W43, " ")</f>
        <v xml:space="preserve"> </v>
      </c>
      <c r="N36" s="343"/>
      <c r="O36" s="16">
        <f>Electives!B97</f>
        <v>9</v>
      </c>
      <c r="P36" s="107" t="str">
        <f>Electives!C97</f>
        <v>Visit with an emergency responder</v>
      </c>
      <c r="Q36" s="16" t="str">
        <f>IF(Electives!W97&lt;&gt;"", Electives!W97, " ")</f>
        <v xml:space="preserve"> </v>
      </c>
      <c r="S36" s="148">
        <f>'Shooting Sports'!B9</f>
        <v>4</v>
      </c>
      <c r="T36" s="148" t="str">
        <f>'Shooting Sports'!C9</f>
        <v>Show how to put away and store gun</v>
      </c>
      <c r="U36" s="148"/>
      <c r="V36" s="148" t="str">
        <f>IF('Shooting Sports'!W9&lt;&gt;"", 'Shooting Sports'!W9, "")</f>
        <v/>
      </c>
    </row>
    <row r="37" spans="1:22" ht="12.75" customHeight="1">
      <c r="A37" s="89" t="s">
        <v>334</v>
      </c>
      <c r="B37" s="120"/>
      <c r="D37" s="343" t="str">
        <f>Achievements!E43</f>
        <v>(do 1-3 and one of 4-7)</v>
      </c>
      <c r="E37" s="16">
        <f>Achievements!B44</f>
        <v>1</v>
      </c>
      <c r="F37" s="142" t="str">
        <f>Achievements!C44</f>
        <v>Collect the CS Six Essentials for a hike</v>
      </c>
      <c r="G37" s="16" t="str">
        <f>IF(Achievements!W44&lt;&gt;"", Achievements!W44, " ")</f>
        <v xml:space="preserve"> </v>
      </c>
      <c r="I37" s="347"/>
      <c r="J37" s="16">
        <f>Electives!B44</f>
        <v>2</v>
      </c>
      <c r="K37" s="107" t="str">
        <f>Electives!C44</f>
        <v>Make a code of conduct for your den</v>
      </c>
      <c r="L37" s="16" t="str">
        <f>IF(Electives!W44&lt;&gt;"", Electives!W44, " ")</f>
        <v xml:space="preserve"> </v>
      </c>
      <c r="N37" s="344" t="str">
        <f>Electives!B99</f>
        <v>Tiger Tag</v>
      </c>
      <c r="O37" s="344"/>
      <c r="P37" s="344"/>
      <c r="Q37" s="344"/>
      <c r="S37" s="179"/>
      <c r="T37" s="178" t="str">
        <f>'Shooting Sports'!C11</f>
        <v>BB Gun: Level 2</v>
      </c>
      <c r="U37" s="179"/>
      <c r="V37" s="179" t="str">
        <f>IF('Shooting Sports'!W11&lt;&gt;"", 'Shooting Sports'!W11, "")</f>
        <v/>
      </c>
    </row>
    <row r="38" spans="1:22" ht="12.75" customHeight="1">
      <c r="A38" s="90" t="s">
        <v>94</v>
      </c>
      <c r="B38" s="121"/>
      <c r="D38" s="343"/>
      <c r="E38" s="16">
        <f>Achievements!B45</f>
        <v>2</v>
      </c>
      <c r="F38" s="105" t="str">
        <f>Achievements!C45</f>
        <v>Go for a hike and carry your own gear</v>
      </c>
      <c r="G38" s="16" t="str">
        <f>IF(Achievements!W45&lt;&gt;"", Achievements!W45, " ")</f>
        <v xml:space="preserve"> </v>
      </c>
      <c r="I38" s="347"/>
      <c r="J38" s="16">
        <f>Electives!B45</f>
        <v>3</v>
      </c>
      <c r="K38" s="107" t="str">
        <f>Electives!C45</f>
        <v>Create a den and a personal shield</v>
      </c>
      <c r="L38" s="16" t="str">
        <f>IF(Electives!W45&lt;&gt;"", Electives!W45, " ")</f>
        <v xml:space="preserve"> </v>
      </c>
      <c r="N38" s="332" t="str">
        <f>Electives!E99</f>
        <v>(do 1-2 and one of 3-4)</v>
      </c>
      <c r="O38" s="16">
        <f>Electives!B100</f>
        <v>1</v>
      </c>
      <c r="P38" s="107" t="str">
        <f>Electives!C100</f>
        <v>Tell den about active game</v>
      </c>
      <c r="Q38" s="16" t="str">
        <f>IF(Electives!W100&lt;&gt;"", Electives!W100, " ")</f>
        <v xml:space="preserve"> </v>
      </c>
      <c r="S38" s="148">
        <f>'Shooting Sports'!B12</f>
        <v>1</v>
      </c>
      <c r="T38" s="148" t="str">
        <f>'Shooting Sports'!C12</f>
        <v>Earn the Level 1 Emblem for BB Gun</v>
      </c>
      <c r="U38" s="148"/>
      <c r="V38" s="148" t="str">
        <f>IF('Shooting Sports'!W12&lt;&gt;"", 'Shooting Sports'!W12, "")</f>
        <v/>
      </c>
    </row>
    <row r="39" spans="1:22" ht="12.75" customHeight="1">
      <c r="A39" s="2"/>
      <c r="B39" s="15"/>
      <c r="D39" s="343"/>
      <c r="E39" s="16" t="str">
        <f>Achievements!B46</f>
        <v>3a</v>
      </c>
      <c r="F39" s="105" t="str">
        <f>Achievements!C46</f>
        <v>Talk about being clean in outdoors</v>
      </c>
      <c r="G39" s="16" t="str">
        <f>IF(Achievements!W46&lt;&gt;"", Achievements!W46, " ")</f>
        <v xml:space="preserve"> </v>
      </c>
      <c r="I39" s="347"/>
      <c r="J39" s="16">
        <f>Electives!B46</f>
        <v>4</v>
      </c>
      <c r="K39" s="110" t="str">
        <f>Electives!C46</f>
        <v>Build a castle out of recycled materials</v>
      </c>
      <c r="L39" s="16" t="str">
        <f>IF(Electives!W46&lt;&gt;"", Electives!W46, " ")</f>
        <v xml:space="preserve"> </v>
      </c>
      <c r="N39" s="333"/>
      <c r="O39" s="16">
        <f>Electives!B101</f>
        <v>2</v>
      </c>
      <c r="P39" s="108" t="str">
        <f>Electives!C101</f>
        <v>Play two games with den.  Discuss</v>
      </c>
      <c r="Q39" s="16" t="str">
        <f>IF(Electives!W101&lt;&gt;"", Electives!W101, " ")</f>
        <v xml:space="preserve"> </v>
      </c>
      <c r="S39" s="148" t="str">
        <f>'Shooting Sports'!B13</f>
        <v>S1</v>
      </c>
      <c r="T39" s="148" t="str">
        <f>'Shooting Sports'!C13</f>
        <v>Demonstrate one shooting position</v>
      </c>
      <c r="U39" s="148"/>
      <c r="V39" s="148" t="str">
        <f>IF('Shooting Sports'!W13&lt;&gt;"", 'Shooting Sports'!W13, "")</f>
        <v/>
      </c>
    </row>
    <row r="40" spans="1:22">
      <c r="D40" s="343"/>
      <c r="E40" s="16" t="str">
        <f>Achievements!B47</f>
        <v>3b</v>
      </c>
      <c r="F40" s="105" t="str">
        <f>Achievements!C47</f>
        <v>Discuss "trash your trash"</v>
      </c>
      <c r="G40" s="16" t="str">
        <f>IF(Achievements!W47&lt;&gt;"", Achievements!W47, " ")</f>
        <v xml:space="preserve"> </v>
      </c>
      <c r="I40" s="347"/>
      <c r="J40" s="16">
        <f>Electives!B47</f>
        <v>5</v>
      </c>
      <c r="K40" s="107" t="str">
        <f>Electives!C47</f>
        <v>Design a Tiger Knight obstacle course</v>
      </c>
      <c r="L40" s="16" t="str">
        <f>IF(Electives!W47&lt;&gt;"", Electives!W47, " ")</f>
        <v xml:space="preserve"> </v>
      </c>
      <c r="N40" s="333"/>
      <c r="O40" s="16">
        <f>Electives!B102</f>
        <v>3</v>
      </c>
      <c r="P40" s="107" t="str">
        <f>Electives!C102</f>
        <v>Play a relay game with your den</v>
      </c>
      <c r="Q40" s="16" t="str">
        <f>IF(Electives!W102&lt;&gt;"", Electives!W102, " ")</f>
        <v xml:space="preserve"> </v>
      </c>
      <c r="S40" s="148" t="str">
        <f>'Shooting Sports'!B14</f>
        <v>S2</v>
      </c>
      <c r="T40" s="148" t="str">
        <f>'Shooting Sports'!C14</f>
        <v>Fire 5 BBs in 2 volleys at the Tiger target</v>
      </c>
      <c r="U40" s="148"/>
      <c r="V40" s="148" t="str">
        <f>IF('Shooting Sports'!W14&lt;&gt;"", 'Shooting Sports'!W14, "")</f>
        <v/>
      </c>
    </row>
    <row r="41" spans="1:22">
      <c r="D41" s="343"/>
      <c r="E41" s="16" t="str">
        <f>Achievements!B48</f>
        <v>3c</v>
      </c>
      <c r="F41" s="142" t="str">
        <f>Achievements!C48</f>
        <v>Apply Outdoor Code and Leave no Trace</v>
      </c>
      <c r="G41" s="16" t="str">
        <f>IF(Achievements!W48&lt;&gt;"", Achievements!W48, " ")</f>
        <v xml:space="preserve"> </v>
      </c>
      <c r="I41" s="347"/>
      <c r="J41" s="16">
        <f>Electives!B48</f>
        <v>6</v>
      </c>
      <c r="K41" s="107" t="str">
        <f>Electives!C48</f>
        <v>Participate in a service project</v>
      </c>
      <c r="L41" s="16" t="str">
        <f>IF(Electives!W48&lt;&gt;"", Electives!W48, " ")</f>
        <v xml:space="preserve"> </v>
      </c>
      <c r="N41" s="334"/>
      <c r="O41" s="16">
        <f>Electives!B103</f>
        <v>4</v>
      </c>
      <c r="P41" s="108" t="str">
        <f>Electives!C103</f>
        <v>Choose an outdoor game with you den</v>
      </c>
      <c r="Q41" s="16" t="str">
        <f>IF(Electives!W103&lt;&gt;"", Electives!W103, " ")</f>
        <v xml:space="preserve"> </v>
      </c>
      <c r="S41" s="148" t="str">
        <f>'Shooting Sports'!B15</f>
        <v>S3</v>
      </c>
      <c r="T41" s="148" t="str">
        <f>'Shooting Sports'!C15</f>
        <v>Demonstrate/Explain range commands</v>
      </c>
      <c r="U41" s="148"/>
      <c r="V41" s="148" t="str">
        <f>IF('Shooting Sports'!W15&lt;&gt;"", 'Shooting Sports'!W15, "")</f>
        <v/>
      </c>
    </row>
    <row r="42" spans="1:22" ht="12.75" customHeight="1">
      <c r="D42" s="343"/>
      <c r="E42" s="16">
        <f>Achievements!B49</f>
        <v>4</v>
      </c>
      <c r="F42" s="105" t="str">
        <f>Achievements!C49</f>
        <v>Find plant/animal signs on a hike</v>
      </c>
      <c r="G42" s="16" t="str">
        <f>IF(Achievements!W49&lt;&gt;"", Achievements!W49, " ")</f>
        <v xml:space="preserve"> </v>
      </c>
      <c r="I42" s="338" t="str">
        <f>Electives!B50</f>
        <v>Rolling Tigers</v>
      </c>
      <c r="J42" s="338"/>
      <c r="K42" s="338"/>
      <c r="L42" s="338"/>
      <c r="N42" s="344" t="str">
        <f>Electives!B105</f>
        <v>Tiger Tales</v>
      </c>
      <c r="O42" s="344"/>
      <c r="P42" s="344"/>
      <c r="Q42" s="344"/>
      <c r="S42" s="179"/>
      <c r="T42" s="178" t="str">
        <f>'Shooting Sports'!C17</f>
        <v>Archery: Level 1</v>
      </c>
      <c r="U42" s="179"/>
      <c r="V42" s="179" t="str">
        <f>IF('Shooting Sports'!W17&lt;&gt;"", 'Shooting Sports'!W17, "")</f>
        <v/>
      </c>
    </row>
    <row r="43" spans="1:22" ht="12.75" customHeight="1">
      <c r="D43" s="343"/>
      <c r="E43" s="16">
        <f>Achievements!B50</f>
        <v>5</v>
      </c>
      <c r="F43" s="105" t="str">
        <f>Achievements!C50</f>
        <v>Participate in campfire</v>
      </c>
      <c r="G43" s="16" t="str">
        <f>IF(Achievements!W50&lt;&gt;"", Achievements!W50, " ")</f>
        <v xml:space="preserve"> </v>
      </c>
      <c r="I43" s="343" t="str">
        <f>Electives!E50</f>
        <v>(do 1-3 and two of 4-9)</v>
      </c>
      <c r="J43" s="16">
        <f>Electives!B51</f>
        <v>1</v>
      </c>
      <c r="K43" s="140" t="str">
        <f>Electives!C51</f>
        <v>Demonstrate proper safety gear</v>
      </c>
      <c r="L43" s="16" t="str">
        <f>IF(Electives!W51&lt;&gt;"", Electives!W51, " ")</f>
        <v xml:space="preserve"> </v>
      </c>
      <c r="N43" s="343" t="str">
        <f>Electives!E105</f>
        <v>(do four)</v>
      </c>
      <c r="O43" s="16">
        <f>Electives!B106</f>
        <v>1</v>
      </c>
      <c r="P43" s="107" t="str">
        <f>Electives!C106</f>
        <v>Create a tall tale with your den</v>
      </c>
      <c r="Q43" s="16" t="str">
        <f>IF(Electives!W106&lt;&gt;"", Electives!W106, " ")</f>
        <v xml:space="preserve"> </v>
      </c>
      <c r="S43" s="148">
        <f>'Shooting Sports'!B18</f>
        <v>1</v>
      </c>
      <c r="T43" s="148" t="str">
        <f>'Shooting Sports'!C18</f>
        <v>Follow archery range rules and whistles</v>
      </c>
      <c r="U43" s="148"/>
      <c r="V43" s="148" t="str">
        <f>IF('Shooting Sports'!W18&lt;&gt;"", 'Shooting Sports'!W18, "")</f>
        <v/>
      </c>
    </row>
    <row r="44" spans="1:22" ht="13.15" customHeight="1">
      <c r="A44" s="2"/>
      <c r="B44" s="15"/>
      <c r="D44" s="343"/>
      <c r="E44" s="16">
        <f>Achievements!B51</f>
        <v>6</v>
      </c>
      <c r="F44" s="105" t="str">
        <f>Achievements!C51</f>
        <v>Find two different trees and plants</v>
      </c>
      <c r="G44" s="16" t="str">
        <f>IF(Achievements!W51&lt;&gt;"", Achievements!W51, " ")</f>
        <v xml:space="preserve"> </v>
      </c>
      <c r="I44" s="343"/>
      <c r="J44" s="16">
        <f>Electives!B52</f>
        <v>2</v>
      </c>
      <c r="K44" s="140" t="str">
        <f>Electives!C52</f>
        <v>Learn and demonstrate bike safety</v>
      </c>
      <c r="L44" s="16" t="str">
        <f>IF(Electives!W52&lt;&gt;"", Electives!W52, " ")</f>
        <v xml:space="preserve"> </v>
      </c>
      <c r="N44" s="343"/>
      <c r="O44" s="16">
        <f>Electives!B107</f>
        <v>2</v>
      </c>
      <c r="P44" s="107" t="str">
        <f>Electives!C107</f>
        <v>Share your own tall tale</v>
      </c>
      <c r="Q44" s="16" t="str">
        <f>IF(Electives!W107&lt;&gt;"", Electives!W107, " ")</f>
        <v xml:space="preserve"> </v>
      </c>
      <c r="S44" s="148">
        <f>'Shooting Sports'!B19</f>
        <v>2</v>
      </c>
      <c r="T44" s="148" t="str">
        <f>'Shooting Sports'!C19</f>
        <v>Identify recurve and compound bow</v>
      </c>
      <c r="U44" s="148"/>
      <c r="V44" s="148" t="str">
        <f>IF('Shooting Sports'!W19&lt;&gt;"", 'Shooting Sports'!W19, "")</f>
        <v/>
      </c>
    </row>
    <row r="45" spans="1:22" ht="12.75" customHeight="1">
      <c r="A45" s="2"/>
      <c r="B45" s="15"/>
      <c r="D45" s="343"/>
      <c r="E45" s="16">
        <f>Achievements!B52</f>
        <v>7</v>
      </c>
      <c r="F45" s="105" t="str">
        <f>Achievements!C52</f>
        <v>Visit nature center/zoo/etc</v>
      </c>
      <c r="G45" s="16" t="str">
        <f>IF(Achievements!W52&lt;&gt;"", Achievements!W52, " ")</f>
        <v xml:space="preserve"> </v>
      </c>
      <c r="I45" s="343"/>
      <c r="J45" s="16">
        <f>Electives!B53</f>
        <v>3</v>
      </c>
      <c r="K45" s="140" t="str">
        <f>Electives!C53</f>
        <v>Demonstrate proper hand signals</v>
      </c>
      <c r="L45" s="16" t="str">
        <f>IF(Electives!W53&lt;&gt;"", Electives!W53, " ")</f>
        <v xml:space="preserve"> </v>
      </c>
      <c r="N45" s="343"/>
      <c r="O45" s="16">
        <f>Electives!B108</f>
        <v>3</v>
      </c>
      <c r="P45" s="107" t="str">
        <f>Electives!C108</f>
        <v>Read tall tale with adult partner</v>
      </c>
      <c r="Q45" s="16" t="str">
        <f>IF(Electives!W108&lt;&gt;"", Electives!W108, " ")</f>
        <v xml:space="preserve"> </v>
      </c>
      <c r="S45" s="148">
        <f>'Shooting Sports'!B20</f>
        <v>3</v>
      </c>
      <c r="T45" s="148" t="str">
        <f>'Shooting Sports'!C20</f>
        <v>Demonstrate arm/finger guards &amp; quiver</v>
      </c>
      <c r="U45" s="148"/>
      <c r="V45" s="148" t="str">
        <f>IF('Shooting Sports'!W20&lt;&gt;"", 'Shooting Sports'!W20, "")</f>
        <v/>
      </c>
    </row>
    <row r="46" spans="1:22">
      <c r="A46" s="2"/>
      <c r="B46" s="15"/>
      <c r="I46" s="343"/>
      <c r="J46" s="16">
        <f>Electives!B54</f>
        <v>4</v>
      </c>
      <c r="K46" s="140" t="str">
        <f>Electives!C54</f>
        <v>Do a safety check on your bicycle</v>
      </c>
      <c r="L46" s="16" t="str">
        <f>IF(Electives!W54&lt;&gt;"", Electives!W54, " ")</f>
        <v xml:space="preserve"> </v>
      </c>
      <c r="N46" s="343"/>
      <c r="O46" s="16">
        <f>Electives!B109</f>
        <v>4</v>
      </c>
      <c r="P46" s="110" t="str">
        <f>Electives!C109</f>
        <v>Share a piece of art from your tall tale</v>
      </c>
      <c r="Q46" s="16" t="str">
        <f>IF(Electives!W109&lt;&gt;"", Electives!W109, " ")</f>
        <v xml:space="preserve"> </v>
      </c>
      <c r="S46" s="148">
        <f>'Shooting Sports'!B21</f>
        <v>4</v>
      </c>
      <c r="T46" s="148" t="str">
        <f>'Shooting Sports'!C21</f>
        <v>Properly shoot a bow</v>
      </c>
      <c r="U46" s="148"/>
      <c r="V46" s="148" t="str">
        <f>IF('Shooting Sports'!W21&lt;&gt;"", 'Shooting Sports'!W21, "")</f>
        <v/>
      </c>
    </row>
    <row r="47" spans="1:22">
      <c r="A47" s="2"/>
      <c r="B47" s="15"/>
      <c r="I47" s="343"/>
      <c r="J47" s="16">
        <f>Electives!B55</f>
        <v>5</v>
      </c>
      <c r="K47" s="140" t="str">
        <f>Electives!C55</f>
        <v>Go on a bicycle hike</v>
      </c>
      <c r="L47" s="16" t="str">
        <f>IF(Electives!W55&lt;&gt;"", Electives!W55, " ")</f>
        <v xml:space="preserve"> </v>
      </c>
      <c r="N47" s="343"/>
      <c r="O47" s="16">
        <f>Electives!B110</f>
        <v>5</v>
      </c>
      <c r="P47" s="107" t="str">
        <f>Electives!C110</f>
        <v>Play a game from the past</v>
      </c>
      <c r="Q47" s="16" t="str">
        <f>IF(Electives!W110&lt;&gt;"", Electives!W110, " ")</f>
        <v xml:space="preserve"> </v>
      </c>
      <c r="S47" s="148">
        <f>'Shooting Sports'!B22</f>
        <v>5</v>
      </c>
      <c r="T47" s="148" t="str">
        <f>'Shooting Sports'!C22</f>
        <v>Safely retrieve arrows</v>
      </c>
      <c r="U47" s="148"/>
      <c r="V47" s="148" t="str">
        <f>IF('Shooting Sports'!W22&lt;&gt;"", 'Shooting Sports'!W22, "")</f>
        <v/>
      </c>
    </row>
    <row r="48" spans="1:22" ht="12.75" customHeight="1">
      <c r="I48" s="343"/>
      <c r="J48" s="16">
        <f>Electives!B56</f>
        <v>6</v>
      </c>
      <c r="K48" s="140" t="str">
        <f>Electives!C56</f>
        <v>Discuss two different kinds of bicycles</v>
      </c>
      <c r="L48" s="16" t="str">
        <f>IF(Electives!W56&lt;&gt;"", Electives!W56, " ")</f>
        <v xml:space="preserve"> </v>
      </c>
      <c r="N48" s="343"/>
      <c r="O48" s="16">
        <f>Electives!B111</f>
        <v>6</v>
      </c>
      <c r="P48" s="107" t="str">
        <f>Electives!C111</f>
        <v>Sing two folk songs</v>
      </c>
      <c r="Q48" s="16" t="str">
        <f>IF(Electives!W111&lt;&gt;"", Electives!W111, " ")</f>
        <v xml:space="preserve"> </v>
      </c>
      <c r="S48" s="179"/>
      <c r="T48" s="178" t="str">
        <f>'Shooting Sports'!C24</f>
        <v>Archery: Level 2</v>
      </c>
      <c r="U48" s="179"/>
      <c r="V48" s="179" t="str">
        <f>IF('Shooting Sports'!W24&lt;&gt;"", 'Shooting Sports'!W24, "")</f>
        <v/>
      </c>
    </row>
    <row r="49" spans="2:22" ht="12.75" customHeight="1">
      <c r="B49" s="139"/>
      <c r="I49" s="343"/>
      <c r="J49" s="16">
        <f>Electives!B57</f>
        <v>7</v>
      </c>
      <c r="K49" s="140" t="str">
        <f>Electives!C57</f>
        <v>Share about a famous cyclist</v>
      </c>
      <c r="L49" s="16" t="str">
        <f>IF(Electives!W57&lt;&gt;"", Electives!W57, " ")</f>
        <v xml:space="preserve"> </v>
      </c>
      <c r="N49" s="343"/>
      <c r="O49" s="16">
        <f>Electives!B112</f>
        <v>7</v>
      </c>
      <c r="P49" s="107" t="str">
        <f>Electives!C112</f>
        <v>Visit a historical museum or landmark</v>
      </c>
      <c r="Q49" s="16" t="str">
        <f>IF(Electives!W112&lt;&gt;"", Electives!W112, " ")</f>
        <v xml:space="preserve"> </v>
      </c>
      <c r="S49" s="148">
        <f>'Shooting Sports'!B25</f>
        <v>1</v>
      </c>
      <c r="T49" s="148" t="str">
        <f>'Shooting Sports'!C25</f>
        <v>Earn the Level 1 Emblem for Archery</v>
      </c>
      <c r="U49" s="148"/>
      <c r="V49" s="148" t="str">
        <f>IF('Shooting Sports'!W25&lt;&gt;"", 'Shooting Sports'!W25, "")</f>
        <v/>
      </c>
    </row>
    <row r="50" spans="2:22">
      <c r="B50" s="139"/>
      <c r="D50" s="139"/>
      <c r="E50" s="139"/>
      <c r="G50" s="139"/>
      <c r="I50" s="343"/>
      <c r="J50" s="16">
        <f>Electives!B58</f>
        <v>8</v>
      </c>
      <c r="K50" s="146" t="str">
        <f>Electives!C58</f>
        <v>Visit a police dept to learn about bike laws</v>
      </c>
      <c r="L50" s="16" t="str">
        <f>IF(Electives!W58&lt;&gt;"", Electives!W58, " ")</f>
        <v xml:space="preserve"> </v>
      </c>
      <c r="N50" s="344" t="str">
        <f>Electives!B114</f>
        <v>Tiger Theater</v>
      </c>
      <c r="O50" s="344"/>
      <c r="P50" s="344"/>
      <c r="Q50" s="344"/>
      <c r="S50" s="148" t="str">
        <f>'Shooting Sports'!B26</f>
        <v>S1</v>
      </c>
      <c r="T50" s="148" t="str">
        <f>'Shooting Sports'!C26</f>
        <v>Identify 3 arrow and 3 bow parts</v>
      </c>
      <c r="U50" s="148"/>
      <c r="V50" s="148" t="str">
        <f>IF('Shooting Sports'!W26&lt;&gt;"", 'Shooting Sports'!W26, "")</f>
        <v/>
      </c>
    </row>
    <row r="51" spans="2:22">
      <c r="B51" s="139"/>
      <c r="D51" s="139"/>
      <c r="E51" s="139"/>
      <c r="G51" s="139"/>
      <c r="I51" s="343"/>
      <c r="J51" s="16">
        <f>Electives!B59</f>
        <v>9</v>
      </c>
      <c r="K51" s="140" t="str">
        <f>Electives!C59</f>
        <v>Identify two jobs that use bicycles</v>
      </c>
      <c r="L51" s="16" t="str">
        <f>IF(Electives!W59&lt;&gt;"", Electives!W59, " ")</f>
        <v xml:space="preserve"> </v>
      </c>
      <c r="N51" s="343" t="str">
        <f>Electives!E114</f>
        <v>(do four)</v>
      </c>
      <c r="O51" s="16">
        <f>Electives!B115</f>
        <v>1</v>
      </c>
      <c r="P51" s="107" t="str">
        <f>Electives!C115</f>
        <v>Discuss types of theater</v>
      </c>
      <c r="Q51" s="16" t="str">
        <f>IF(Electives!W115&lt;&gt;"", Electives!W115, " ")</f>
        <v xml:space="preserve"> </v>
      </c>
      <c r="S51" s="148" t="str">
        <f>'Shooting Sports'!B27</f>
        <v>S2</v>
      </c>
      <c r="T51" s="148" t="str">
        <f>'Shooting Sports'!C27</f>
        <v>Loose 3 arrows in 2 volleys</v>
      </c>
      <c r="U51" s="148"/>
      <c r="V51" s="148" t="str">
        <f>IF('Shooting Sports'!W27&lt;&gt;"", 'Shooting Sports'!W27, "")</f>
        <v/>
      </c>
    </row>
    <row r="52" spans="2:22">
      <c r="B52" s="139"/>
      <c r="D52" s="139"/>
      <c r="E52" s="139"/>
      <c r="G52" s="139"/>
      <c r="N52" s="343"/>
      <c r="O52" s="16">
        <f>Electives!B116</f>
        <v>2</v>
      </c>
      <c r="P52" s="107" t="str">
        <f>Electives!C116</f>
        <v>Play a game of one-word charades</v>
      </c>
      <c r="Q52" s="16" t="str">
        <f>IF(Electives!W116&lt;&gt;"", Electives!W116, " ")</f>
        <v xml:space="preserve"> </v>
      </c>
      <c r="S52" s="148" t="str">
        <f>'Shooting Sports'!B28</f>
        <v>S3</v>
      </c>
      <c r="T52" s="148" t="str">
        <f>'Shooting Sports'!C28</f>
        <v>Demonstrate/Explain range commands</v>
      </c>
      <c r="U52" s="148"/>
      <c r="V52" s="148" t="str">
        <f>IF('Shooting Sports'!W28&lt;&gt;"", 'Shooting Sports'!W28, "")</f>
        <v/>
      </c>
    </row>
    <row r="53" spans="2:22" ht="12.75" customHeight="1">
      <c r="B53" s="139"/>
      <c r="D53" s="139"/>
      <c r="E53" s="139"/>
      <c r="G53" s="139"/>
      <c r="N53" s="343"/>
      <c r="O53" s="16">
        <f>Electives!B117</f>
        <v>3</v>
      </c>
      <c r="P53" s="107" t="str">
        <f>Electives!C117</f>
        <v>Make a puppet</v>
      </c>
      <c r="Q53" s="16" t="str">
        <f>IF(Electives!W117&lt;&gt;"", Electives!W117, " ")</f>
        <v xml:space="preserve"> </v>
      </c>
      <c r="S53" s="179"/>
      <c r="T53" s="178" t="str">
        <f>'Shooting Sports'!C30</f>
        <v>Slingshot: Level 1</v>
      </c>
      <c r="U53" s="179"/>
      <c r="V53" s="179" t="str">
        <f>IF('Shooting Sports'!W30&lt;&gt;"", 'Shooting Sports'!W30, "")</f>
        <v/>
      </c>
    </row>
    <row r="54" spans="2:22" ht="13.15" customHeight="1">
      <c r="B54" s="139"/>
      <c r="D54" s="139"/>
      <c r="E54" s="139"/>
      <c r="G54" s="139"/>
      <c r="N54" s="343"/>
      <c r="O54" s="16">
        <f>Electives!B118</f>
        <v>4</v>
      </c>
      <c r="P54" s="107" t="str">
        <f>Electives!C118</f>
        <v>Perform a simple reader's theater</v>
      </c>
      <c r="Q54" s="16" t="str">
        <f>IF(Electives!W118&lt;&gt;"", Electives!W118, " ")</f>
        <v xml:space="preserve"> </v>
      </c>
      <c r="S54" s="148">
        <f>'Shooting Sports'!B31</f>
        <v>1</v>
      </c>
      <c r="T54" s="148" t="str">
        <f>'Shooting Sports'!C31</f>
        <v>Demonstrate good shooting techniques</v>
      </c>
      <c r="U54" s="148"/>
      <c r="V54" s="148" t="str">
        <f>IF('Shooting Sports'!W31&lt;&gt;"", 'Shooting Sports'!W31, "")</f>
        <v/>
      </c>
    </row>
    <row r="55" spans="2:22">
      <c r="B55" s="139"/>
      <c r="D55" s="139"/>
      <c r="E55" s="139"/>
      <c r="G55" s="139"/>
      <c r="N55" s="343"/>
      <c r="O55" s="16">
        <f>Electives!B119</f>
        <v>5</v>
      </c>
      <c r="P55" s="107" t="str">
        <f>Electives!C119</f>
        <v>Watch a play or attend a story time</v>
      </c>
      <c r="Q55" s="16" t="str">
        <f>IF(Electives!W119&lt;&gt;"", Electives!W119, " ")</f>
        <v xml:space="preserve"> </v>
      </c>
      <c r="S55" s="148">
        <f>'Shooting Sports'!B32</f>
        <v>2</v>
      </c>
      <c r="T55" s="148" t="str">
        <f>'Shooting Sports'!C32</f>
        <v>Explain parts of slingshot</v>
      </c>
      <c r="U55" s="148"/>
      <c r="V55" s="148" t="str">
        <f>IF('Shooting Sports'!W32&lt;&gt;"", 'Shooting Sports'!W32, "")</f>
        <v/>
      </c>
    </row>
    <row r="56" spans="2:22">
      <c r="B56" s="139"/>
      <c r="D56" s="139"/>
      <c r="E56" s="139"/>
      <c r="G56" s="139"/>
      <c r="S56" s="148">
        <f>'Shooting Sports'!B33</f>
        <v>3</v>
      </c>
      <c r="T56" s="148" t="str">
        <f>'Shooting Sports'!C33</f>
        <v>Explain types of ammo</v>
      </c>
      <c r="U56" s="148"/>
      <c r="V56" s="148" t="str">
        <f>IF('Shooting Sports'!W33&lt;&gt;"", 'Shooting Sports'!W33, "")</f>
        <v/>
      </c>
    </row>
    <row r="57" spans="2:22" ht="12.75" customHeight="1">
      <c r="B57" s="139"/>
      <c r="D57" s="139"/>
      <c r="E57" s="139"/>
      <c r="G57" s="139"/>
      <c r="S57" s="148">
        <f>'Shooting Sports'!B34</f>
        <v>4</v>
      </c>
      <c r="T57" s="148" t="str">
        <f>'Shooting Sports'!C34</f>
        <v>Explain types of targets</v>
      </c>
      <c r="U57" s="148"/>
      <c r="V57" s="148" t="str">
        <f>IF('Shooting Sports'!W34&lt;&gt;"", 'Shooting Sports'!W34, "")</f>
        <v/>
      </c>
    </row>
    <row r="58" spans="2:22" ht="12.75" customHeight="1">
      <c r="B58" s="139"/>
      <c r="D58" s="139"/>
      <c r="E58" s="139"/>
      <c r="G58" s="139"/>
      <c r="S58" s="179"/>
      <c r="T58" s="178" t="str">
        <f>'Shooting Sports'!C36</f>
        <v>Slingshot: Level 2</v>
      </c>
      <c r="U58" s="179"/>
      <c r="V58" s="179" t="str">
        <f>IF('Shooting Sports'!W36&lt;&gt;"", 'Shooting Sports'!W36, "")</f>
        <v/>
      </c>
    </row>
    <row r="59" spans="2:22">
      <c r="D59" s="139"/>
      <c r="E59" s="139"/>
      <c r="G59" s="139"/>
      <c r="S59" s="148">
        <f>'Shooting Sports'!B37</f>
        <v>1</v>
      </c>
      <c r="T59" s="148" t="str">
        <f>'Shooting Sports'!C37</f>
        <v>Earn the Level 1 Emblem for Slingshot</v>
      </c>
      <c r="U59" s="148"/>
      <c r="V59" s="148" t="str">
        <f>IF('Shooting Sports'!W37&lt;&gt;"", 'Shooting Sports'!W37, "")</f>
        <v/>
      </c>
    </row>
    <row r="60" spans="2:22">
      <c r="S60" s="148" t="str">
        <f>'Shooting Sports'!B38</f>
        <v>S1</v>
      </c>
      <c r="T60" s="148" t="str">
        <f>'Shooting Sports'!C38</f>
        <v>Fire 3 shots in 2 volleys at a target</v>
      </c>
      <c r="U60" s="148"/>
      <c r="V60" s="148" t="str">
        <f>IF('Shooting Sports'!W38&lt;&gt;"", 'Shooting Sports'!W38, "")</f>
        <v/>
      </c>
    </row>
    <row r="61" spans="2:22">
      <c r="S61" s="148" t="str">
        <f>'Shooting Sports'!B39</f>
        <v>S2</v>
      </c>
      <c r="T61" s="148" t="str">
        <f>'Shooting Sports'!C39</f>
        <v>Demonstrate/Explain range commands</v>
      </c>
      <c r="U61" s="148"/>
      <c r="V61" s="148" t="str">
        <f>IF('Shooting Sports'!W39&lt;&gt;"", 'Shooting Sports'!W39, "")</f>
        <v/>
      </c>
    </row>
    <row r="62" spans="2:22">
      <c r="S62" s="148" t="str">
        <f>'Shooting Sports'!B40</f>
        <v>S3</v>
      </c>
      <c r="T62" s="148" t="str">
        <f>'Shooting Sports'!C40</f>
        <v>Shoot with your off hand</v>
      </c>
      <c r="U62" s="148"/>
      <c r="V62" s="148" t="str">
        <f>IF('Shooting Sports'!W40&lt;&gt;"", 'Shooting Sports'!W40, "")</f>
        <v/>
      </c>
    </row>
    <row r="63" spans="2:22" ht="12.75" customHeight="1">
      <c r="B63" s="139"/>
    </row>
    <row r="64" spans="2:22" ht="12.75" customHeight="1">
      <c r="B64" s="139"/>
      <c r="D64" s="139"/>
      <c r="E64" s="139"/>
      <c r="G64" s="139"/>
    </row>
    <row r="65" spans="2:17">
      <c r="D65" s="139"/>
      <c r="E65" s="139"/>
      <c r="G65" s="139"/>
    </row>
    <row r="69" spans="2:17">
      <c r="J69" s="139"/>
      <c r="L69" s="139"/>
      <c r="O69" s="139"/>
      <c r="Q69" s="139"/>
    </row>
    <row r="70" spans="2:17" ht="12.75" customHeight="1">
      <c r="B70" s="139"/>
      <c r="J70" s="139"/>
      <c r="L70" s="139"/>
      <c r="O70" s="139"/>
      <c r="Q70" s="139"/>
    </row>
    <row r="71" spans="2:17" ht="12.75" customHeight="1">
      <c r="B71" s="139"/>
      <c r="D71" s="139"/>
      <c r="E71" s="139"/>
      <c r="G71" s="139"/>
      <c r="J71" s="139"/>
      <c r="L71" s="139"/>
      <c r="O71" s="139"/>
      <c r="Q71" s="139"/>
    </row>
    <row r="72" spans="2:17" ht="12.75" customHeight="1">
      <c r="B72" s="139"/>
      <c r="D72" s="139"/>
      <c r="E72" s="139"/>
      <c r="G72" s="139"/>
    </row>
    <row r="73" spans="2:17">
      <c r="D73" s="139"/>
      <c r="E73" s="139"/>
      <c r="G73" s="139"/>
    </row>
    <row r="76" spans="2:17">
      <c r="J76" s="139"/>
      <c r="L76" s="139"/>
      <c r="O76" s="139"/>
      <c r="Q76" s="139"/>
    </row>
    <row r="77" spans="2:17" ht="13.15" customHeight="1">
      <c r="B77" s="139"/>
    </row>
    <row r="78" spans="2:17">
      <c r="D78" s="139"/>
      <c r="E78" s="139"/>
      <c r="G78" s="139"/>
    </row>
    <row r="80" spans="2:17">
      <c r="J80" s="139"/>
      <c r="L80" s="139"/>
      <c r="O80" s="139"/>
      <c r="Q80" s="139"/>
    </row>
    <row r="81" spans="2:17" ht="12.75" customHeight="1">
      <c r="B81" s="139"/>
      <c r="J81" s="139"/>
      <c r="L81" s="139"/>
      <c r="O81" s="139"/>
      <c r="Q81" s="139"/>
    </row>
    <row r="82" spans="2:17" ht="12.75" customHeight="1">
      <c r="B82" s="139"/>
      <c r="D82" s="139"/>
      <c r="E82" s="139"/>
    </row>
    <row r="83" spans="2:17">
      <c r="D83" s="139"/>
      <c r="E83" s="139"/>
    </row>
    <row r="84" spans="2:17">
      <c r="J84" s="139"/>
      <c r="L84" s="139"/>
      <c r="O84" s="139"/>
      <c r="Q84" s="139"/>
    </row>
    <row r="85" spans="2:17">
      <c r="B85" s="139"/>
      <c r="J85" s="139"/>
      <c r="L85" s="139"/>
      <c r="O85" s="139"/>
      <c r="Q85" s="139"/>
    </row>
    <row r="86" spans="2:17">
      <c r="B86" s="139"/>
      <c r="D86" s="139"/>
      <c r="E86" s="139"/>
      <c r="G86" s="141" t="str">
        <f>IF(Achievements!W91&lt;&gt;"", Achievements!W91, " ")</f>
        <v xml:space="preserve"> </v>
      </c>
      <c r="J86" s="139"/>
      <c r="L86" s="139"/>
      <c r="O86" s="139"/>
      <c r="Q86" s="139"/>
    </row>
    <row r="87" spans="2:17" ht="13.15" customHeight="1">
      <c r="B87" s="139"/>
      <c r="D87" s="139"/>
      <c r="E87" s="139"/>
      <c r="G87" s="141" t="str">
        <f>IF(Achievements!W92&lt;&gt;"", Achievements!W92, " ")</f>
        <v xml:space="preserve"> </v>
      </c>
      <c r="J87" s="139"/>
      <c r="L87" s="139"/>
      <c r="O87" s="139"/>
      <c r="Q87" s="139"/>
    </row>
    <row r="88" spans="2:17" ht="12.75" customHeight="1">
      <c r="B88" s="139"/>
      <c r="D88" s="139"/>
      <c r="E88" s="139"/>
      <c r="J88" s="139"/>
      <c r="L88" s="139"/>
      <c r="O88" s="139"/>
      <c r="Q88" s="139"/>
    </row>
    <row r="89" spans="2:17" ht="12.75" customHeight="1">
      <c r="B89" s="139"/>
      <c r="D89" s="139"/>
      <c r="E89" s="139"/>
    </row>
    <row r="90" spans="2:17">
      <c r="D90" s="139"/>
      <c r="E90" s="139"/>
    </row>
    <row r="93" spans="2:17">
      <c r="J93" s="139"/>
      <c r="L93" s="139"/>
      <c r="O93" s="139"/>
      <c r="Q93" s="139"/>
    </row>
    <row r="94" spans="2:17" ht="13.15" customHeight="1">
      <c r="B94" s="139"/>
    </row>
    <row r="95" spans="2:17">
      <c r="D95" s="139"/>
      <c r="E95" s="139"/>
    </row>
    <row r="101" spans="2:17">
      <c r="J101" s="139"/>
      <c r="L101" s="139"/>
      <c r="O101" s="139"/>
      <c r="Q101" s="139"/>
    </row>
    <row r="102" spans="2:17" ht="13.15" customHeight="1">
      <c r="B102" s="139"/>
    </row>
    <row r="103" spans="2:17">
      <c r="D103" s="139"/>
      <c r="E103" s="139"/>
      <c r="G103" s="139"/>
    </row>
    <row r="106" spans="2:17">
      <c r="J106" s="139"/>
      <c r="K106" s="106"/>
      <c r="L106" s="139"/>
      <c r="O106" s="139"/>
      <c r="Q106" s="139"/>
    </row>
    <row r="107" spans="2:17">
      <c r="B107" s="139"/>
      <c r="J107" s="139"/>
      <c r="K107" s="106"/>
      <c r="L107" s="139"/>
      <c r="O107" s="139"/>
      <c r="Q107" s="139"/>
    </row>
    <row r="108" spans="2:17">
      <c r="B108" s="139"/>
      <c r="D108" s="139"/>
      <c r="E108" s="139"/>
      <c r="G108" s="139"/>
      <c r="J108" s="139"/>
      <c r="K108" s="106"/>
      <c r="L108" s="139"/>
      <c r="O108" s="139"/>
      <c r="Q108" s="139"/>
    </row>
    <row r="109" spans="2:17">
      <c r="B109" s="139"/>
      <c r="D109" s="139"/>
      <c r="E109" s="139"/>
      <c r="G109" s="139"/>
      <c r="J109" s="139"/>
      <c r="K109" s="106"/>
      <c r="L109" s="139"/>
      <c r="O109" s="139"/>
      <c r="Q109" s="139"/>
    </row>
    <row r="110" spans="2:17">
      <c r="B110" s="139"/>
      <c r="D110" s="139"/>
      <c r="E110" s="139"/>
      <c r="G110" s="139"/>
      <c r="J110" s="139"/>
      <c r="K110" s="106"/>
      <c r="L110" s="139"/>
      <c r="O110" s="139"/>
      <c r="Q110" s="139"/>
    </row>
    <row r="111" spans="2:17">
      <c r="B111" s="139"/>
      <c r="D111" s="139"/>
      <c r="E111" s="139"/>
      <c r="G111" s="139"/>
      <c r="J111" s="139"/>
      <c r="K111" s="106"/>
      <c r="L111" s="139"/>
      <c r="O111" s="139"/>
      <c r="Q111" s="139"/>
    </row>
    <row r="112" spans="2:17">
      <c r="B112" s="139"/>
      <c r="D112" s="139"/>
      <c r="E112" s="139"/>
      <c r="G112" s="139"/>
      <c r="J112" s="139"/>
      <c r="K112" s="106"/>
      <c r="L112" s="139"/>
      <c r="O112" s="139"/>
      <c r="Q112" s="139"/>
    </row>
    <row r="113" spans="2:17">
      <c r="B113" s="139"/>
      <c r="D113" s="139"/>
      <c r="E113" s="139"/>
      <c r="G113" s="139"/>
      <c r="J113" s="139"/>
      <c r="K113" s="106"/>
      <c r="L113" s="139"/>
      <c r="O113" s="139"/>
      <c r="Q113" s="139"/>
    </row>
    <row r="114" spans="2:17">
      <c r="B114" s="139"/>
      <c r="D114" s="139"/>
      <c r="E114" s="139"/>
      <c r="G114" s="139"/>
      <c r="J114" s="139"/>
      <c r="K114" s="106"/>
      <c r="L114" s="139"/>
      <c r="O114" s="139"/>
      <c r="Q114" s="139"/>
    </row>
    <row r="115" spans="2:17">
      <c r="B115" s="139"/>
      <c r="D115" s="139"/>
      <c r="E115" s="139"/>
      <c r="G115" s="139"/>
      <c r="J115" s="139"/>
      <c r="K115" s="106"/>
      <c r="L115" s="139"/>
      <c r="O115" s="139"/>
      <c r="Q115" s="139"/>
    </row>
    <row r="116" spans="2:17">
      <c r="B116" s="139"/>
      <c r="D116" s="139"/>
      <c r="E116" s="139"/>
      <c r="G116" s="139"/>
      <c r="J116" s="139"/>
      <c r="K116" s="106"/>
      <c r="L116" s="139"/>
      <c r="O116" s="139"/>
      <c r="Q116" s="139"/>
    </row>
    <row r="117" spans="2:17">
      <c r="B117" s="139"/>
      <c r="D117" s="139"/>
      <c r="E117" s="139"/>
      <c r="G117" s="139"/>
      <c r="J117" s="139"/>
      <c r="K117" s="106"/>
      <c r="L117" s="139"/>
      <c r="O117" s="139"/>
      <c r="Q117" s="139"/>
    </row>
    <row r="118" spans="2:17">
      <c r="B118" s="139"/>
      <c r="D118" s="139"/>
      <c r="E118" s="139"/>
      <c r="G118" s="139"/>
      <c r="J118" s="139"/>
      <c r="K118" s="106"/>
      <c r="L118" s="139"/>
      <c r="O118" s="139"/>
      <c r="Q118" s="139"/>
    </row>
    <row r="119" spans="2:17">
      <c r="B119" s="139"/>
      <c r="D119" s="139"/>
      <c r="E119" s="139"/>
      <c r="G119" s="139"/>
      <c r="J119" s="139"/>
      <c r="K119" s="106"/>
      <c r="L119" s="139"/>
      <c r="O119" s="139"/>
      <c r="Q119" s="139"/>
    </row>
    <row r="120" spans="2:17">
      <c r="B120" s="139"/>
      <c r="D120" s="139"/>
      <c r="E120" s="139"/>
      <c r="G120" s="139"/>
      <c r="J120" s="139"/>
      <c r="K120" s="106"/>
      <c r="L120" s="139"/>
      <c r="O120" s="139"/>
      <c r="Q120" s="139"/>
    </row>
    <row r="121" spans="2:17">
      <c r="B121" s="139"/>
      <c r="D121" s="139"/>
      <c r="E121" s="139"/>
      <c r="G121" s="139"/>
      <c r="J121" s="139"/>
      <c r="K121" s="106"/>
      <c r="L121" s="139"/>
      <c r="O121" s="139"/>
      <c r="Q121" s="139"/>
    </row>
    <row r="122" spans="2:17">
      <c r="B122" s="139"/>
      <c r="D122" s="139"/>
      <c r="E122" s="139"/>
      <c r="G122" s="139"/>
      <c r="J122" s="139"/>
      <c r="K122" s="106"/>
      <c r="L122" s="139"/>
      <c r="O122" s="139"/>
      <c r="Q122" s="139"/>
    </row>
    <row r="123" spans="2:17">
      <c r="B123" s="139"/>
      <c r="D123" s="139"/>
      <c r="E123" s="139"/>
      <c r="G123" s="139"/>
      <c r="J123" s="139"/>
      <c r="K123" s="106"/>
      <c r="L123" s="139"/>
      <c r="O123" s="139"/>
      <c r="Q123" s="139"/>
    </row>
    <row r="124" spans="2:17">
      <c r="B124" s="139"/>
      <c r="D124" s="139"/>
      <c r="E124" s="139"/>
      <c r="G124" s="139"/>
      <c r="J124" s="139"/>
      <c r="K124" s="106"/>
      <c r="L124" s="139"/>
      <c r="O124" s="139"/>
      <c r="Q124" s="139"/>
    </row>
    <row r="125" spans="2:17">
      <c r="B125" s="139"/>
      <c r="D125" s="139"/>
      <c r="E125" s="139"/>
      <c r="G125" s="139"/>
      <c r="J125" s="139"/>
      <c r="K125" s="106"/>
      <c r="L125" s="139"/>
      <c r="O125" s="139"/>
      <c r="Q125" s="139"/>
    </row>
    <row r="126" spans="2:17">
      <c r="B126" s="139"/>
      <c r="D126" s="139"/>
      <c r="E126" s="139"/>
      <c r="G126" s="139"/>
      <c r="J126" s="139"/>
      <c r="K126" s="106"/>
      <c r="L126" s="139"/>
      <c r="O126" s="139"/>
      <c r="Q126" s="139"/>
    </row>
    <row r="127" spans="2:17">
      <c r="B127" s="139"/>
      <c r="D127" s="139"/>
      <c r="E127" s="139"/>
      <c r="G127" s="139"/>
      <c r="J127" s="139"/>
      <c r="K127" s="106"/>
      <c r="L127" s="139"/>
      <c r="O127" s="139"/>
      <c r="Q127" s="139"/>
    </row>
    <row r="128" spans="2:17">
      <c r="B128" s="139"/>
      <c r="D128" s="139"/>
      <c r="E128" s="139"/>
      <c r="G128" s="139"/>
      <c r="J128" s="139"/>
      <c r="K128" s="106"/>
      <c r="L128" s="139"/>
      <c r="O128" s="139"/>
      <c r="Q128" s="139"/>
    </row>
    <row r="129" spans="2:17">
      <c r="B129" s="139"/>
      <c r="D129" s="139"/>
      <c r="E129" s="139"/>
      <c r="G129" s="139"/>
      <c r="J129" s="139"/>
      <c r="K129" s="106"/>
      <c r="L129" s="139"/>
      <c r="O129" s="139"/>
      <c r="Q129" s="139"/>
    </row>
    <row r="130" spans="2:17">
      <c r="B130" s="139"/>
      <c r="D130" s="139"/>
      <c r="E130" s="139"/>
      <c r="G130" s="139"/>
      <c r="J130" s="139"/>
      <c r="K130" s="106"/>
      <c r="L130" s="139"/>
      <c r="O130" s="139"/>
      <c r="Q130" s="139"/>
    </row>
    <row r="131" spans="2:17">
      <c r="B131" s="139"/>
      <c r="D131" s="139"/>
      <c r="E131" s="139"/>
      <c r="G131" s="139"/>
      <c r="J131" s="139"/>
      <c r="K131" s="106"/>
      <c r="L131" s="139"/>
      <c r="O131" s="139"/>
      <c r="Q131" s="139"/>
    </row>
    <row r="132" spans="2:17">
      <c r="B132" s="139"/>
      <c r="D132" s="139"/>
      <c r="E132" s="139"/>
      <c r="G132" s="139"/>
      <c r="J132" s="139"/>
      <c r="K132" s="106"/>
      <c r="L132" s="139"/>
      <c r="O132" s="139"/>
      <c r="Q132" s="139"/>
    </row>
    <row r="133" spans="2:17">
      <c r="B133" s="139"/>
      <c r="D133" s="139"/>
      <c r="E133" s="139"/>
      <c r="G133" s="139"/>
      <c r="J133" s="139"/>
      <c r="K133" s="106"/>
      <c r="L133" s="139"/>
      <c r="O133" s="139"/>
      <c r="Q133" s="139"/>
    </row>
    <row r="134" spans="2:17">
      <c r="B134" s="139"/>
      <c r="D134" s="139"/>
      <c r="E134" s="139"/>
      <c r="G134" s="139"/>
      <c r="J134" s="139"/>
      <c r="K134" s="106"/>
      <c r="L134" s="139"/>
      <c r="O134" s="139"/>
      <c r="Q134" s="139"/>
    </row>
    <row r="135" spans="2:17">
      <c r="B135" s="139"/>
      <c r="D135" s="139"/>
      <c r="E135" s="139"/>
      <c r="G135" s="139"/>
      <c r="J135" s="139"/>
      <c r="K135" s="106"/>
      <c r="L135" s="139"/>
      <c r="O135" s="139"/>
      <c r="Q135" s="139"/>
    </row>
    <row r="136" spans="2:17">
      <c r="B136" s="139"/>
      <c r="D136" s="139"/>
      <c r="E136" s="139"/>
      <c r="G136" s="139"/>
      <c r="J136" s="139"/>
      <c r="K136" s="106"/>
      <c r="L136" s="139"/>
      <c r="O136" s="139"/>
      <c r="Q136" s="139"/>
    </row>
    <row r="137" spans="2:17">
      <c r="B137" s="139"/>
      <c r="D137" s="139"/>
      <c r="E137" s="139"/>
      <c r="G137" s="139"/>
      <c r="J137" s="139"/>
      <c r="K137" s="106"/>
      <c r="L137" s="139"/>
      <c r="O137" s="139"/>
      <c r="Q137" s="139"/>
    </row>
    <row r="138" spans="2:17">
      <c r="B138" s="139"/>
      <c r="D138" s="139"/>
      <c r="E138" s="139"/>
      <c r="G138" s="139"/>
      <c r="J138" s="139"/>
      <c r="K138" s="106"/>
      <c r="L138" s="139"/>
      <c r="O138" s="139"/>
      <c r="Q138" s="139"/>
    </row>
    <row r="139" spans="2:17">
      <c r="B139" s="139"/>
      <c r="D139" s="139"/>
      <c r="E139" s="139"/>
      <c r="G139" s="139"/>
      <c r="J139" s="139"/>
      <c r="K139" s="106"/>
      <c r="L139" s="139"/>
      <c r="O139" s="139"/>
      <c r="Q139" s="139"/>
    </row>
    <row r="140" spans="2:17">
      <c r="B140" s="139"/>
      <c r="D140" s="139"/>
      <c r="E140" s="139"/>
      <c r="G140" s="139"/>
      <c r="J140" s="139"/>
      <c r="K140" s="106"/>
      <c r="L140" s="139"/>
      <c r="O140" s="139"/>
      <c r="Q140" s="139"/>
    </row>
    <row r="141" spans="2:17">
      <c r="B141" s="139"/>
      <c r="D141" s="139"/>
      <c r="E141" s="139"/>
      <c r="G141" s="139"/>
      <c r="J141" s="139"/>
      <c r="K141" s="106"/>
      <c r="L141" s="139"/>
      <c r="O141" s="139"/>
      <c r="Q141" s="139"/>
    </row>
    <row r="142" spans="2:17">
      <c r="B142" s="139"/>
      <c r="D142" s="139"/>
      <c r="E142" s="139"/>
      <c r="G142" s="139"/>
      <c r="J142" s="139"/>
      <c r="K142" s="106"/>
      <c r="L142" s="139"/>
      <c r="O142" s="139"/>
      <c r="Q142" s="139"/>
    </row>
    <row r="143" spans="2:17">
      <c r="B143" s="139"/>
      <c r="D143" s="139"/>
      <c r="E143" s="139"/>
      <c r="G143" s="139"/>
      <c r="J143" s="139"/>
      <c r="K143" s="106"/>
      <c r="L143" s="139"/>
      <c r="O143" s="139"/>
      <c r="Q143" s="139"/>
    </row>
    <row r="144" spans="2:17">
      <c r="B144" s="139"/>
      <c r="D144" s="139"/>
      <c r="E144" s="139"/>
      <c r="G144" s="139"/>
      <c r="J144" s="139"/>
      <c r="K144" s="106"/>
      <c r="L144" s="139"/>
      <c r="O144" s="139"/>
      <c r="Q144" s="139"/>
    </row>
    <row r="145" spans="2:17">
      <c r="B145" s="139"/>
      <c r="D145" s="139"/>
      <c r="E145" s="139"/>
      <c r="G145" s="139"/>
      <c r="J145" s="139"/>
      <c r="K145" s="106"/>
      <c r="L145" s="139"/>
      <c r="O145" s="139"/>
      <c r="Q145" s="139"/>
    </row>
    <row r="146" spans="2:17">
      <c r="B146" s="139"/>
      <c r="D146" s="139"/>
      <c r="E146" s="139"/>
      <c r="G146" s="139"/>
      <c r="J146" s="139"/>
      <c r="K146" s="106"/>
      <c r="L146" s="139"/>
      <c r="O146" s="139"/>
      <c r="Q146" s="139"/>
    </row>
    <row r="147" spans="2:17">
      <c r="B147" s="139"/>
      <c r="D147" s="139"/>
      <c r="E147" s="139"/>
      <c r="G147" s="139"/>
      <c r="J147" s="139"/>
      <c r="K147" s="106"/>
      <c r="L147" s="139"/>
      <c r="O147" s="139"/>
      <c r="Q147" s="139"/>
    </row>
    <row r="148" spans="2:17">
      <c r="B148" s="139"/>
      <c r="D148" s="139"/>
      <c r="E148" s="139"/>
      <c r="G148" s="139"/>
      <c r="J148" s="139"/>
      <c r="K148" s="106"/>
      <c r="L148" s="139"/>
      <c r="O148" s="139"/>
      <c r="Q148" s="139"/>
    </row>
    <row r="149" spans="2:17">
      <c r="B149" s="139"/>
      <c r="D149" s="139"/>
      <c r="E149" s="139"/>
      <c r="G149" s="139"/>
      <c r="J149" s="139"/>
      <c r="K149" s="106"/>
      <c r="L149" s="139"/>
      <c r="O149" s="139"/>
      <c r="Q149" s="139"/>
    </row>
    <row r="150" spans="2:17">
      <c r="B150" s="139"/>
      <c r="D150" s="139"/>
      <c r="E150" s="139"/>
      <c r="G150" s="139"/>
      <c r="J150" s="139"/>
      <c r="K150" s="106"/>
      <c r="L150" s="139"/>
      <c r="O150" s="139"/>
      <c r="Q150" s="139"/>
    </row>
    <row r="151" spans="2:17">
      <c r="B151" s="139"/>
      <c r="D151" s="139"/>
      <c r="E151" s="139"/>
      <c r="G151" s="139"/>
      <c r="J151" s="139"/>
      <c r="K151" s="106"/>
      <c r="L151" s="139"/>
      <c r="O151" s="139"/>
      <c r="Q151" s="139"/>
    </row>
    <row r="152" spans="2:17">
      <c r="B152" s="139"/>
      <c r="D152" s="139"/>
      <c r="E152" s="139"/>
      <c r="G152" s="139"/>
      <c r="J152" s="139"/>
      <c r="K152" s="106"/>
      <c r="L152" s="139"/>
      <c r="O152" s="139"/>
      <c r="Q152" s="139"/>
    </row>
    <row r="153" spans="2:17">
      <c r="B153" s="139"/>
      <c r="D153" s="139"/>
      <c r="E153" s="139"/>
      <c r="G153" s="139"/>
      <c r="J153" s="139"/>
      <c r="K153" s="106"/>
      <c r="L153" s="139"/>
      <c r="O153" s="139"/>
      <c r="Q153" s="139"/>
    </row>
    <row r="154" spans="2:17">
      <c r="B154" s="139"/>
      <c r="D154" s="139"/>
      <c r="E154" s="139"/>
      <c r="G154" s="139"/>
      <c r="J154" s="139"/>
      <c r="K154" s="106"/>
      <c r="L154" s="139"/>
      <c r="O154" s="139"/>
      <c r="Q154" s="139"/>
    </row>
    <row r="155" spans="2:17">
      <c r="B155" s="139"/>
      <c r="D155" s="139"/>
      <c r="E155" s="139"/>
      <c r="G155" s="139"/>
      <c r="J155" s="139"/>
      <c r="K155" s="106"/>
      <c r="L155" s="139"/>
      <c r="O155" s="139"/>
      <c r="Q155" s="139"/>
    </row>
    <row r="156" spans="2:17">
      <c r="B156" s="139"/>
      <c r="D156" s="139"/>
      <c r="E156" s="139"/>
      <c r="G156" s="139"/>
      <c r="J156" s="139"/>
      <c r="K156" s="106"/>
      <c r="L156" s="139"/>
      <c r="O156" s="139"/>
      <c r="Q156" s="139"/>
    </row>
    <row r="157" spans="2:17">
      <c r="B157" s="139"/>
      <c r="D157" s="139"/>
      <c r="E157" s="139"/>
      <c r="G157" s="139"/>
      <c r="J157" s="139"/>
      <c r="K157" s="106"/>
      <c r="L157" s="139"/>
      <c r="O157" s="139"/>
      <c r="Q157" s="139"/>
    </row>
    <row r="158" spans="2:17">
      <c r="B158" s="139"/>
      <c r="D158" s="139"/>
      <c r="E158" s="139"/>
      <c r="G158" s="139"/>
      <c r="J158" s="139"/>
      <c r="K158" s="106"/>
      <c r="L158" s="139"/>
      <c r="O158" s="139"/>
      <c r="Q158" s="139"/>
    </row>
    <row r="159" spans="2:17">
      <c r="B159" s="139"/>
      <c r="D159" s="139"/>
      <c r="E159" s="139"/>
      <c r="G159" s="139"/>
      <c r="J159" s="139"/>
      <c r="K159" s="106"/>
      <c r="L159" s="139"/>
      <c r="O159" s="139"/>
      <c r="Q159" s="139"/>
    </row>
    <row r="160" spans="2:17">
      <c r="B160" s="139"/>
      <c r="D160" s="139"/>
      <c r="E160" s="139"/>
      <c r="G160" s="139"/>
      <c r="J160" s="139"/>
      <c r="K160" s="106"/>
      <c r="L160" s="139"/>
      <c r="O160" s="139"/>
      <c r="Q160" s="139"/>
    </row>
    <row r="161" spans="2:17">
      <c r="B161" s="139"/>
      <c r="D161" s="139"/>
      <c r="E161" s="139"/>
      <c r="G161" s="139"/>
      <c r="J161" s="139"/>
      <c r="K161" s="106"/>
      <c r="L161" s="139"/>
      <c r="O161" s="139"/>
      <c r="Q161" s="139"/>
    </row>
    <row r="162" spans="2:17">
      <c r="B162" s="139"/>
      <c r="D162" s="139"/>
      <c r="E162" s="139"/>
      <c r="G162" s="139"/>
      <c r="J162" s="139"/>
      <c r="K162" s="106"/>
      <c r="L162" s="139"/>
      <c r="O162" s="139"/>
      <c r="Q162" s="139"/>
    </row>
    <row r="163" spans="2:17">
      <c r="B163" s="139"/>
      <c r="D163" s="139"/>
      <c r="E163" s="139"/>
      <c r="G163" s="139"/>
      <c r="J163" s="139"/>
      <c r="K163" s="106"/>
      <c r="L163" s="139"/>
      <c r="O163" s="139"/>
      <c r="Q163" s="139"/>
    </row>
    <row r="164" spans="2:17">
      <c r="B164" s="139"/>
      <c r="D164" s="139"/>
      <c r="E164" s="139"/>
      <c r="G164" s="139"/>
      <c r="J164" s="139"/>
      <c r="K164" s="106"/>
      <c r="L164" s="139"/>
      <c r="O164" s="139"/>
      <c r="Q164" s="139"/>
    </row>
    <row r="165" spans="2:17">
      <c r="B165" s="139"/>
      <c r="D165" s="139"/>
      <c r="E165" s="139"/>
      <c r="G165" s="139"/>
      <c r="J165" s="139"/>
      <c r="K165" s="106"/>
      <c r="L165" s="139"/>
      <c r="O165" s="139"/>
      <c r="Q165" s="139"/>
    </row>
    <row r="166" spans="2:17">
      <c r="B166" s="139"/>
      <c r="D166" s="139"/>
      <c r="E166" s="139"/>
      <c r="G166" s="139"/>
      <c r="J166" s="139"/>
      <c r="K166" s="106"/>
      <c r="L166" s="139"/>
      <c r="O166" s="139"/>
      <c r="Q166" s="139"/>
    </row>
    <row r="167" spans="2:17">
      <c r="B167" s="139"/>
      <c r="D167" s="139"/>
      <c r="E167" s="139"/>
      <c r="G167" s="139"/>
      <c r="J167" s="139"/>
      <c r="K167" s="106"/>
      <c r="L167" s="139"/>
      <c r="O167" s="139"/>
      <c r="Q167" s="139"/>
    </row>
    <row r="168" spans="2:17">
      <c r="B168" s="139"/>
      <c r="D168" s="139"/>
      <c r="E168" s="139"/>
      <c r="G168" s="139"/>
      <c r="J168" s="139"/>
      <c r="K168" s="106"/>
      <c r="L168" s="139"/>
      <c r="O168" s="139"/>
      <c r="Q168" s="139"/>
    </row>
    <row r="169" spans="2:17">
      <c r="B169" s="139"/>
      <c r="D169" s="139"/>
      <c r="E169" s="139"/>
      <c r="G169" s="139"/>
      <c r="J169" s="139"/>
      <c r="K169" s="106"/>
      <c r="L169" s="139"/>
      <c r="O169" s="139"/>
      <c r="Q169" s="139"/>
    </row>
    <row r="170" spans="2:17">
      <c r="B170" s="139"/>
      <c r="D170" s="139"/>
      <c r="E170" s="139"/>
      <c r="G170" s="139"/>
      <c r="J170" s="139"/>
      <c r="K170" s="106"/>
      <c r="L170" s="139"/>
      <c r="O170" s="139"/>
      <c r="Q170" s="139"/>
    </row>
    <row r="171" spans="2:17">
      <c r="B171" s="139"/>
      <c r="D171" s="139"/>
      <c r="E171" s="139"/>
      <c r="G171" s="139"/>
      <c r="J171" s="139"/>
      <c r="K171" s="106"/>
      <c r="L171" s="139"/>
      <c r="O171" s="139"/>
      <c r="Q171" s="139"/>
    </row>
    <row r="172" spans="2:17">
      <c r="B172" s="139"/>
      <c r="D172" s="139"/>
      <c r="E172" s="139"/>
      <c r="G172" s="139"/>
      <c r="J172" s="139"/>
      <c r="K172" s="106"/>
      <c r="L172" s="139"/>
      <c r="O172" s="139"/>
      <c r="Q172" s="139"/>
    </row>
    <row r="173" spans="2:17">
      <c r="B173" s="139"/>
      <c r="D173" s="139"/>
      <c r="E173" s="139"/>
      <c r="G173" s="139"/>
      <c r="J173" s="139"/>
      <c r="K173" s="106"/>
      <c r="L173" s="139"/>
      <c r="O173" s="139"/>
      <c r="Q173" s="139"/>
    </row>
    <row r="174" spans="2:17">
      <c r="B174" s="139"/>
      <c r="D174" s="139"/>
      <c r="E174" s="139"/>
      <c r="G174" s="139"/>
      <c r="J174" s="139"/>
      <c r="K174" s="106"/>
      <c r="L174" s="139"/>
      <c r="O174" s="139"/>
      <c r="Q174" s="139"/>
    </row>
    <row r="175" spans="2:17">
      <c r="B175" s="139"/>
      <c r="D175" s="139"/>
      <c r="E175" s="139"/>
      <c r="G175" s="139"/>
      <c r="J175" s="139"/>
      <c r="K175" s="106"/>
      <c r="L175" s="139"/>
      <c r="O175" s="139"/>
      <c r="Q175" s="139"/>
    </row>
    <row r="176" spans="2:17">
      <c r="B176" s="139"/>
      <c r="D176" s="139"/>
      <c r="E176" s="139"/>
      <c r="G176" s="139"/>
      <c r="J176" s="139"/>
      <c r="K176" s="106"/>
      <c r="L176" s="139"/>
      <c r="O176" s="139"/>
      <c r="Q176" s="139"/>
    </row>
    <row r="177" spans="2:17">
      <c r="B177" s="139"/>
      <c r="D177" s="139"/>
      <c r="E177" s="139"/>
      <c r="G177" s="139"/>
      <c r="J177" s="139"/>
      <c r="K177" s="106"/>
      <c r="L177" s="139"/>
      <c r="O177" s="139"/>
      <c r="Q177" s="139"/>
    </row>
    <row r="178" spans="2:17">
      <c r="B178" s="139"/>
      <c r="D178" s="139"/>
      <c r="E178" s="139"/>
      <c r="G178" s="139"/>
      <c r="J178" s="139"/>
      <c r="K178" s="106"/>
      <c r="L178" s="139"/>
      <c r="O178" s="139"/>
      <c r="Q178" s="139"/>
    </row>
    <row r="179" spans="2:17">
      <c r="B179" s="139"/>
      <c r="D179" s="139"/>
      <c r="E179" s="139"/>
      <c r="G179" s="139"/>
      <c r="J179" s="139"/>
      <c r="K179" s="106"/>
      <c r="L179" s="139"/>
      <c r="O179" s="139"/>
      <c r="Q179" s="139"/>
    </row>
    <row r="180" spans="2:17">
      <c r="B180" s="139"/>
      <c r="D180" s="139"/>
      <c r="E180" s="139"/>
      <c r="G180" s="139"/>
      <c r="J180" s="139"/>
      <c r="K180" s="106"/>
      <c r="L180" s="139"/>
      <c r="O180" s="139"/>
      <c r="Q180" s="139"/>
    </row>
    <row r="181" spans="2:17">
      <c r="B181" s="139"/>
      <c r="D181" s="139"/>
      <c r="E181" s="139"/>
      <c r="G181" s="139"/>
      <c r="J181" s="139"/>
      <c r="K181" s="106"/>
      <c r="L181" s="139"/>
      <c r="O181" s="139"/>
      <c r="Q181" s="139"/>
    </row>
    <row r="182" spans="2:17">
      <c r="B182" s="139"/>
      <c r="D182" s="139"/>
      <c r="E182" s="139"/>
      <c r="G182" s="139"/>
      <c r="J182" s="139"/>
      <c r="K182" s="106"/>
      <c r="L182" s="139"/>
      <c r="O182" s="139"/>
      <c r="Q182" s="139"/>
    </row>
    <row r="183" spans="2:17">
      <c r="B183" s="139"/>
      <c r="D183" s="139"/>
      <c r="E183" s="139"/>
      <c r="G183" s="139"/>
      <c r="J183" s="139"/>
      <c r="K183" s="106"/>
      <c r="L183" s="139"/>
      <c r="O183" s="139"/>
      <c r="Q183" s="139"/>
    </row>
    <row r="184" spans="2:17">
      <c r="B184" s="139"/>
      <c r="D184" s="139"/>
      <c r="E184" s="139"/>
      <c r="G184" s="139"/>
      <c r="J184" s="139"/>
      <c r="K184" s="106"/>
      <c r="L184" s="139"/>
      <c r="O184" s="139"/>
      <c r="Q184" s="139"/>
    </row>
    <row r="185" spans="2:17">
      <c r="B185" s="139"/>
      <c r="D185" s="139"/>
      <c r="E185" s="139"/>
      <c r="G185" s="139"/>
      <c r="J185" s="139"/>
      <c r="K185" s="106"/>
      <c r="L185" s="139"/>
      <c r="O185" s="139"/>
      <c r="Q185" s="139"/>
    </row>
    <row r="186" spans="2:17">
      <c r="B186" s="139"/>
      <c r="D186" s="139"/>
      <c r="E186" s="139"/>
      <c r="G186" s="139"/>
      <c r="J186" s="139"/>
      <c r="K186" s="106"/>
      <c r="L186" s="139"/>
      <c r="O186" s="139"/>
      <c r="Q186" s="139"/>
    </row>
    <row r="187" spans="2:17">
      <c r="B187" s="139"/>
      <c r="D187" s="139"/>
      <c r="E187" s="139"/>
      <c r="G187" s="139"/>
      <c r="J187" s="139"/>
      <c r="K187" s="106"/>
      <c r="L187" s="139"/>
      <c r="O187" s="139"/>
      <c r="Q187" s="139"/>
    </row>
    <row r="188" spans="2:17">
      <c r="B188" s="139"/>
      <c r="D188" s="139"/>
      <c r="E188" s="139"/>
      <c r="G188" s="139"/>
      <c r="J188" s="139"/>
      <c r="K188" s="106"/>
      <c r="L188" s="139"/>
      <c r="O188" s="139"/>
      <c r="Q188" s="139"/>
    </row>
    <row r="189" spans="2:17">
      <c r="B189" s="139"/>
      <c r="D189" s="139"/>
      <c r="E189" s="139"/>
      <c r="G189" s="139"/>
      <c r="J189" s="139"/>
      <c r="K189" s="106"/>
      <c r="L189" s="139"/>
      <c r="O189" s="139"/>
      <c r="Q189" s="139"/>
    </row>
    <row r="190" spans="2:17">
      <c r="B190" s="139"/>
      <c r="D190" s="139"/>
      <c r="E190" s="139"/>
      <c r="G190" s="139"/>
      <c r="J190" s="139"/>
      <c r="K190" s="106"/>
      <c r="L190" s="139"/>
      <c r="O190" s="139"/>
      <c r="Q190" s="139"/>
    </row>
    <row r="191" spans="2:17">
      <c r="B191" s="139"/>
      <c r="D191" s="139"/>
      <c r="E191" s="139"/>
      <c r="G191" s="139"/>
      <c r="J191" s="139"/>
      <c r="K191" s="106"/>
      <c r="L191" s="139"/>
      <c r="O191" s="139"/>
      <c r="Q191" s="139"/>
    </row>
    <row r="192" spans="2:17">
      <c r="B192" s="139"/>
      <c r="D192" s="139"/>
      <c r="E192" s="139"/>
      <c r="G192" s="139"/>
      <c r="J192" s="139"/>
      <c r="K192" s="106"/>
      <c r="L192" s="139"/>
      <c r="O192" s="139"/>
      <c r="Q192" s="139"/>
    </row>
    <row r="193" spans="2:17">
      <c r="B193" s="139"/>
      <c r="D193" s="139"/>
      <c r="E193" s="139"/>
      <c r="G193" s="139"/>
      <c r="J193" s="139"/>
      <c r="K193" s="106"/>
      <c r="L193" s="139"/>
      <c r="O193" s="139"/>
      <c r="Q193" s="139"/>
    </row>
    <row r="194" spans="2:17">
      <c r="B194" s="139"/>
      <c r="D194" s="139"/>
      <c r="E194" s="139"/>
      <c r="G194" s="139"/>
      <c r="J194" s="139"/>
      <c r="K194" s="106"/>
      <c r="L194" s="139"/>
      <c r="O194" s="139"/>
      <c r="Q194" s="139"/>
    </row>
    <row r="195" spans="2:17">
      <c r="B195" s="139"/>
      <c r="D195" s="139"/>
      <c r="E195" s="139"/>
      <c r="G195" s="139"/>
      <c r="J195" s="139"/>
      <c r="K195" s="106"/>
      <c r="L195" s="139"/>
      <c r="O195" s="139"/>
      <c r="Q195" s="139"/>
    </row>
    <row r="196" spans="2:17">
      <c r="B196" s="139"/>
      <c r="D196" s="139"/>
      <c r="E196" s="139"/>
      <c r="G196" s="139"/>
      <c r="J196" s="139"/>
      <c r="K196" s="106"/>
      <c r="L196" s="139"/>
      <c r="O196" s="139"/>
      <c r="Q196" s="139"/>
    </row>
    <row r="197" spans="2:17">
      <c r="B197" s="139"/>
      <c r="D197" s="139"/>
      <c r="E197" s="139"/>
      <c r="G197" s="139"/>
      <c r="J197" s="139"/>
      <c r="K197" s="106"/>
      <c r="L197" s="139"/>
      <c r="O197" s="139"/>
      <c r="Q197" s="139"/>
    </row>
    <row r="198" spans="2:17">
      <c r="B198" s="139"/>
      <c r="D198" s="139"/>
      <c r="E198" s="139"/>
      <c r="G198" s="139"/>
      <c r="J198" s="139"/>
      <c r="K198" s="106"/>
      <c r="L198" s="139"/>
      <c r="O198" s="139"/>
      <c r="Q198" s="139"/>
    </row>
    <row r="199" spans="2:17">
      <c r="B199" s="139"/>
      <c r="D199" s="139"/>
      <c r="E199" s="139"/>
      <c r="G199" s="139"/>
      <c r="J199" s="139"/>
      <c r="K199" s="106"/>
      <c r="L199" s="139"/>
      <c r="O199" s="139"/>
      <c r="Q199" s="139"/>
    </row>
    <row r="200" spans="2:17">
      <c r="B200" s="139"/>
      <c r="D200" s="139"/>
      <c r="E200" s="139"/>
      <c r="G200" s="139"/>
      <c r="J200" s="139"/>
      <c r="K200" s="106"/>
      <c r="L200" s="139"/>
      <c r="O200" s="139"/>
      <c r="Q200" s="139"/>
    </row>
    <row r="201" spans="2:17">
      <c r="B201" s="139"/>
      <c r="D201" s="139"/>
      <c r="E201" s="139"/>
      <c r="G201" s="139"/>
      <c r="J201" s="139"/>
      <c r="K201" s="106"/>
      <c r="L201" s="139"/>
      <c r="O201" s="139"/>
      <c r="Q201" s="139"/>
    </row>
    <row r="202" spans="2:17">
      <c r="B202" s="139"/>
      <c r="D202" s="139"/>
      <c r="E202" s="139"/>
      <c r="G202" s="139"/>
      <c r="J202" s="139"/>
      <c r="K202" s="106"/>
      <c r="L202" s="139"/>
      <c r="O202" s="139"/>
      <c r="Q202" s="139"/>
    </row>
    <row r="203" spans="2:17">
      <c r="B203" s="139"/>
      <c r="D203" s="139"/>
      <c r="E203" s="139"/>
      <c r="G203" s="139"/>
      <c r="J203" s="139"/>
      <c r="K203" s="106"/>
      <c r="L203" s="139"/>
      <c r="O203" s="139"/>
      <c r="Q203" s="139"/>
    </row>
    <row r="204" spans="2:17">
      <c r="B204" s="139"/>
      <c r="D204" s="139"/>
      <c r="E204" s="139"/>
      <c r="G204" s="139"/>
      <c r="J204" s="139"/>
      <c r="K204" s="106"/>
      <c r="L204" s="139"/>
      <c r="O204" s="139"/>
      <c r="Q204" s="139"/>
    </row>
    <row r="205" spans="2:17">
      <c r="B205" s="139"/>
      <c r="D205" s="139"/>
      <c r="E205" s="139"/>
      <c r="G205" s="139"/>
      <c r="J205" s="139"/>
      <c r="K205" s="106"/>
      <c r="L205" s="139"/>
      <c r="O205" s="139"/>
      <c r="Q205" s="139"/>
    </row>
    <row r="206" spans="2:17">
      <c r="B206" s="139"/>
      <c r="D206" s="139"/>
      <c r="E206" s="139"/>
      <c r="G206" s="139"/>
      <c r="J206" s="139"/>
      <c r="K206" s="106"/>
      <c r="L206" s="139"/>
      <c r="O206" s="139"/>
      <c r="Q206" s="139"/>
    </row>
    <row r="207" spans="2:17">
      <c r="B207" s="139"/>
      <c r="D207" s="139"/>
      <c r="E207" s="139"/>
      <c r="G207" s="139"/>
      <c r="J207" s="139"/>
      <c r="K207" s="106"/>
      <c r="L207" s="139"/>
      <c r="O207" s="139"/>
      <c r="Q207" s="139"/>
    </row>
    <row r="208" spans="2:17">
      <c r="B208" s="139"/>
      <c r="D208" s="139"/>
      <c r="E208" s="139"/>
      <c r="G208" s="139"/>
      <c r="J208" s="139"/>
      <c r="K208" s="106"/>
      <c r="L208" s="139"/>
      <c r="O208" s="139"/>
      <c r="Q208" s="139"/>
    </row>
    <row r="209" spans="2:17">
      <c r="B209" s="139"/>
      <c r="D209" s="139"/>
      <c r="E209" s="139"/>
      <c r="G209" s="139"/>
      <c r="J209" s="139"/>
      <c r="K209" s="106"/>
      <c r="L209" s="139"/>
      <c r="O209" s="139"/>
      <c r="Q209" s="139"/>
    </row>
    <row r="210" spans="2:17">
      <c r="B210" s="139"/>
      <c r="D210" s="139"/>
      <c r="E210" s="139"/>
      <c r="G210" s="139"/>
      <c r="J210" s="139"/>
      <c r="K210" s="106"/>
      <c r="L210" s="139"/>
      <c r="O210" s="139"/>
      <c r="Q210" s="139"/>
    </row>
    <row r="211" spans="2:17">
      <c r="B211" s="139"/>
      <c r="D211" s="139"/>
      <c r="E211" s="139"/>
      <c r="G211" s="139"/>
      <c r="J211" s="139"/>
      <c r="K211" s="106"/>
      <c r="L211" s="139"/>
      <c r="O211" s="139"/>
      <c r="Q211" s="139"/>
    </row>
    <row r="212" spans="2:17">
      <c r="B212" s="139"/>
      <c r="D212" s="139"/>
      <c r="E212" s="139"/>
      <c r="G212" s="139"/>
      <c r="J212" s="139"/>
      <c r="K212" s="106"/>
      <c r="L212" s="139"/>
      <c r="O212" s="139"/>
      <c r="Q212" s="139"/>
    </row>
    <row r="213" spans="2:17">
      <c r="B213" s="139"/>
      <c r="D213" s="139"/>
      <c r="E213" s="139"/>
      <c r="G213" s="139"/>
      <c r="J213" s="139"/>
      <c r="K213" s="106"/>
      <c r="L213" s="139"/>
      <c r="O213" s="139"/>
      <c r="Q213" s="139"/>
    </row>
    <row r="214" spans="2:17">
      <c r="B214" s="139"/>
      <c r="D214" s="139"/>
      <c r="E214" s="139"/>
      <c r="G214" s="139"/>
      <c r="J214" s="139"/>
      <c r="K214" s="106"/>
      <c r="L214" s="139"/>
      <c r="O214" s="139"/>
      <c r="Q214" s="139"/>
    </row>
    <row r="215" spans="2:17">
      <c r="B215" s="139"/>
      <c r="D215" s="139"/>
      <c r="E215" s="139"/>
      <c r="G215" s="139"/>
      <c r="J215" s="139"/>
      <c r="K215" s="106"/>
      <c r="L215" s="139"/>
      <c r="O215" s="139"/>
      <c r="Q215" s="139"/>
    </row>
    <row r="216" spans="2:17">
      <c r="B216" s="139"/>
      <c r="D216" s="139"/>
      <c r="E216" s="139"/>
      <c r="G216" s="139"/>
      <c r="J216" s="139"/>
      <c r="K216" s="106"/>
      <c r="L216" s="139"/>
      <c r="O216" s="139"/>
      <c r="Q216" s="139"/>
    </row>
    <row r="217" spans="2:17">
      <c r="B217" s="139"/>
      <c r="D217" s="139"/>
      <c r="E217" s="139"/>
      <c r="G217" s="139"/>
      <c r="J217" s="139"/>
      <c r="K217" s="106"/>
      <c r="L217" s="139"/>
      <c r="O217" s="139"/>
      <c r="Q217" s="139"/>
    </row>
    <row r="218" spans="2:17">
      <c r="B218" s="139"/>
      <c r="D218" s="139"/>
      <c r="E218" s="139"/>
      <c r="G218" s="139"/>
      <c r="J218" s="139"/>
      <c r="K218" s="106"/>
      <c r="L218" s="139"/>
      <c r="O218" s="139"/>
      <c r="Q218" s="139"/>
    </row>
    <row r="219" spans="2:17">
      <c r="B219" s="139"/>
      <c r="D219" s="139"/>
      <c r="E219" s="139"/>
      <c r="G219" s="139"/>
      <c r="J219" s="139"/>
      <c r="K219" s="106"/>
      <c r="L219" s="139"/>
      <c r="O219" s="139"/>
      <c r="Q219" s="139"/>
    </row>
    <row r="220" spans="2:17">
      <c r="B220" s="139"/>
      <c r="D220" s="139"/>
      <c r="E220" s="139"/>
      <c r="G220" s="139"/>
      <c r="J220" s="139"/>
      <c r="K220" s="106"/>
      <c r="L220" s="139"/>
      <c r="O220" s="139"/>
      <c r="Q220" s="139"/>
    </row>
    <row r="221" spans="2:17">
      <c r="B221" s="139"/>
      <c r="D221" s="139"/>
      <c r="E221" s="139"/>
      <c r="G221" s="139"/>
      <c r="J221" s="139"/>
      <c r="K221" s="106"/>
      <c r="L221" s="139"/>
      <c r="O221" s="139"/>
      <c r="Q221" s="139"/>
    </row>
    <row r="222" spans="2:17">
      <c r="B222" s="139"/>
      <c r="D222" s="139"/>
      <c r="E222" s="139"/>
      <c r="G222" s="139"/>
      <c r="J222" s="139"/>
      <c r="K222" s="106"/>
      <c r="L222" s="139"/>
      <c r="O222" s="139"/>
      <c r="Q222" s="139"/>
    </row>
    <row r="223" spans="2:17">
      <c r="B223" s="139"/>
      <c r="D223" s="139"/>
      <c r="E223" s="139"/>
      <c r="G223" s="139"/>
      <c r="J223" s="139"/>
      <c r="K223" s="106"/>
      <c r="L223" s="139"/>
      <c r="O223" s="139"/>
      <c r="Q223" s="139"/>
    </row>
    <row r="224" spans="2:17">
      <c r="B224" s="139"/>
      <c r="D224" s="139"/>
      <c r="E224" s="139"/>
      <c r="G224" s="139"/>
      <c r="J224" s="139"/>
      <c r="K224" s="106"/>
      <c r="L224" s="139"/>
      <c r="O224" s="139"/>
      <c r="Q224" s="139"/>
    </row>
    <row r="225" spans="2:17">
      <c r="B225" s="139"/>
      <c r="D225" s="139"/>
      <c r="E225" s="139"/>
      <c r="G225" s="139"/>
      <c r="J225" s="139"/>
      <c r="K225" s="106"/>
      <c r="L225" s="139"/>
      <c r="O225" s="139"/>
      <c r="Q225" s="139"/>
    </row>
    <row r="226" spans="2:17">
      <c r="B226" s="139"/>
      <c r="D226" s="139"/>
      <c r="E226" s="139"/>
      <c r="G226" s="139"/>
      <c r="J226" s="139"/>
      <c r="K226" s="106"/>
      <c r="L226" s="139"/>
      <c r="O226" s="139"/>
      <c r="Q226" s="139"/>
    </row>
    <row r="227" spans="2:17">
      <c r="B227" s="139"/>
      <c r="D227" s="139"/>
      <c r="E227" s="139"/>
      <c r="G227" s="139"/>
      <c r="J227" s="139"/>
      <c r="K227" s="106"/>
      <c r="L227" s="139"/>
      <c r="O227" s="139"/>
      <c r="Q227" s="139"/>
    </row>
    <row r="228" spans="2:17">
      <c r="B228" s="139"/>
      <c r="D228" s="139"/>
      <c r="E228" s="139"/>
      <c r="G228" s="139"/>
      <c r="J228" s="139"/>
      <c r="K228" s="106"/>
      <c r="L228" s="139"/>
      <c r="O228" s="139"/>
      <c r="Q228" s="139"/>
    </row>
    <row r="229" spans="2:17">
      <c r="B229" s="139"/>
      <c r="D229" s="139"/>
      <c r="E229" s="139"/>
      <c r="G229" s="139"/>
      <c r="J229" s="139"/>
      <c r="K229" s="106"/>
      <c r="L229" s="139"/>
      <c r="O229" s="139"/>
      <c r="Q229" s="139"/>
    </row>
    <row r="230" spans="2:17">
      <c r="B230" s="139"/>
      <c r="D230" s="139"/>
      <c r="E230" s="139"/>
      <c r="G230" s="139"/>
      <c r="J230" s="139"/>
      <c r="K230" s="106"/>
      <c r="L230" s="139"/>
      <c r="O230" s="139"/>
      <c r="Q230" s="139"/>
    </row>
    <row r="231" spans="2:17">
      <c r="B231" s="139"/>
      <c r="D231" s="139"/>
      <c r="E231" s="139"/>
      <c r="G231" s="139"/>
      <c r="J231" s="139"/>
      <c r="K231" s="106"/>
      <c r="L231" s="139"/>
      <c r="O231" s="139"/>
      <c r="Q231" s="139"/>
    </row>
    <row r="232" spans="2:17">
      <c r="B232" s="139"/>
      <c r="D232" s="139"/>
      <c r="E232" s="139"/>
      <c r="G232" s="139"/>
      <c r="J232" s="139"/>
      <c r="K232" s="106"/>
      <c r="L232" s="139"/>
      <c r="O232" s="139"/>
      <c r="Q232" s="139"/>
    </row>
    <row r="233" spans="2:17">
      <c r="B233" s="139"/>
      <c r="D233" s="139"/>
      <c r="E233" s="139"/>
      <c r="G233" s="139"/>
      <c r="J233" s="139"/>
      <c r="K233" s="106"/>
      <c r="L233" s="139"/>
      <c r="O233" s="139"/>
      <c r="Q233" s="139"/>
    </row>
    <row r="234" spans="2:17">
      <c r="B234" s="139"/>
      <c r="D234" s="139"/>
      <c r="E234" s="139"/>
      <c r="G234" s="139"/>
      <c r="J234" s="139"/>
      <c r="K234" s="106"/>
      <c r="L234" s="139"/>
      <c r="O234" s="139"/>
      <c r="Q234" s="139"/>
    </row>
    <row r="235" spans="2:17">
      <c r="B235" s="139"/>
      <c r="D235" s="139"/>
      <c r="E235" s="139"/>
      <c r="G235" s="139"/>
      <c r="J235" s="139"/>
      <c r="K235" s="106"/>
      <c r="L235" s="139"/>
      <c r="O235" s="139"/>
      <c r="Q235" s="139"/>
    </row>
    <row r="236" spans="2:17">
      <c r="B236" s="139"/>
      <c r="D236" s="139"/>
      <c r="E236" s="139"/>
      <c r="G236" s="139"/>
      <c r="J236" s="139"/>
      <c r="K236" s="106"/>
      <c r="L236" s="139"/>
      <c r="O236" s="139"/>
      <c r="Q236" s="139"/>
    </row>
    <row r="237" spans="2:17">
      <c r="B237" s="139"/>
      <c r="D237" s="139"/>
      <c r="E237" s="139"/>
      <c r="G237" s="139"/>
      <c r="J237" s="139"/>
      <c r="K237" s="106"/>
      <c r="L237" s="139"/>
      <c r="O237" s="139"/>
      <c r="Q237" s="139"/>
    </row>
    <row r="238" spans="2:17">
      <c r="B238" s="139"/>
      <c r="D238" s="139"/>
      <c r="E238" s="139"/>
      <c r="G238" s="139"/>
      <c r="J238" s="139"/>
      <c r="K238" s="106"/>
      <c r="L238" s="139"/>
      <c r="O238" s="139"/>
      <c r="Q238" s="139"/>
    </row>
    <row r="239" spans="2:17">
      <c r="B239" s="139"/>
      <c r="D239" s="139"/>
      <c r="E239" s="139"/>
      <c r="G239" s="139"/>
      <c r="J239" s="139"/>
      <c r="K239" s="106"/>
      <c r="L239" s="139"/>
      <c r="O239" s="139"/>
      <c r="Q239" s="139"/>
    </row>
    <row r="240" spans="2:17">
      <c r="B240" s="139"/>
      <c r="D240" s="139"/>
      <c r="E240" s="139"/>
      <c r="G240" s="139"/>
      <c r="J240" s="139"/>
      <c r="K240" s="106"/>
      <c r="L240" s="139"/>
      <c r="O240" s="139"/>
      <c r="Q240" s="139"/>
    </row>
    <row r="241" spans="2:17">
      <c r="B241" s="139"/>
      <c r="D241" s="139"/>
      <c r="E241" s="139"/>
      <c r="G241" s="139"/>
      <c r="J241" s="139"/>
      <c r="K241" s="106"/>
      <c r="L241" s="139"/>
      <c r="O241" s="139"/>
      <c r="Q241" s="139"/>
    </row>
    <row r="242" spans="2:17">
      <c r="B242" s="139"/>
      <c r="D242" s="139"/>
      <c r="E242" s="139"/>
      <c r="G242" s="139"/>
      <c r="J242" s="139"/>
      <c r="K242" s="106"/>
      <c r="L242" s="139"/>
      <c r="O242" s="139"/>
      <c r="Q242" s="139"/>
    </row>
    <row r="243" spans="2:17">
      <c r="B243" s="139"/>
      <c r="D243" s="139"/>
      <c r="E243" s="139"/>
      <c r="G243" s="139"/>
      <c r="J243" s="139"/>
      <c r="K243" s="106"/>
      <c r="L243" s="139"/>
      <c r="O243" s="139"/>
      <c r="Q243" s="139"/>
    </row>
    <row r="244" spans="2:17">
      <c r="B244" s="139"/>
      <c r="D244" s="139"/>
      <c r="E244" s="139"/>
      <c r="G244" s="139"/>
      <c r="J244" s="139"/>
      <c r="K244" s="106"/>
      <c r="L244" s="139"/>
      <c r="O244" s="139"/>
      <c r="Q244" s="139"/>
    </row>
    <row r="245" spans="2:17">
      <c r="B245" s="139"/>
      <c r="D245" s="139"/>
      <c r="E245" s="139"/>
      <c r="G245" s="139"/>
      <c r="J245" s="139"/>
      <c r="K245" s="106"/>
      <c r="L245" s="139"/>
      <c r="O245" s="139"/>
      <c r="Q245" s="139"/>
    </row>
    <row r="246" spans="2:17">
      <c r="B246" s="139"/>
      <c r="D246" s="139"/>
      <c r="E246" s="139"/>
      <c r="G246" s="139"/>
      <c r="J246" s="139"/>
      <c r="K246" s="106"/>
      <c r="L246" s="139"/>
      <c r="O246" s="139"/>
      <c r="Q246" s="139"/>
    </row>
    <row r="247" spans="2:17">
      <c r="B247" s="139"/>
      <c r="D247" s="139"/>
      <c r="E247" s="139"/>
      <c r="G247" s="139"/>
      <c r="J247" s="139"/>
      <c r="K247" s="106"/>
      <c r="L247" s="139"/>
      <c r="O247" s="139"/>
      <c r="Q247" s="139"/>
    </row>
    <row r="248" spans="2:17">
      <c r="B248" s="139"/>
      <c r="D248" s="139"/>
      <c r="E248" s="139"/>
      <c r="G248" s="139"/>
      <c r="J248" s="139"/>
      <c r="K248" s="106"/>
      <c r="L248" s="139"/>
      <c r="O248" s="139"/>
      <c r="Q248" s="139"/>
    </row>
    <row r="249" spans="2:17">
      <c r="B249" s="139"/>
      <c r="D249" s="139"/>
      <c r="E249" s="139"/>
      <c r="G249" s="139"/>
      <c r="J249" s="139"/>
      <c r="K249" s="106"/>
      <c r="L249" s="139"/>
      <c r="O249" s="139"/>
      <c r="Q249" s="139"/>
    </row>
    <row r="250" spans="2:17">
      <c r="B250" s="139"/>
      <c r="D250" s="139"/>
      <c r="E250" s="139"/>
      <c r="G250" s="139"/>
      <c r="J250" s="139"/>
      <c r="K250" s="106"/>
      <c r="L250" s="139"/>
      <c r="O250" s="139"/>
      <c r="Q250" s="139"/>
    </row>
    <row r="251" spans="2:17">
      <c r="B251" s="139"/>
      <c r="D251" s="139"/>
      <c r="E251" s="139"/>
      <c r="G251" s="139"/>
      <c r="J251" s="139"/>
      <c r="K251" s="106"/>
      <c r="L251" s="139"/>
      <c r="O251" s="139"/>
      <c r="Q251" s="139"/>
    </row>
    <row r="252" spans="2:17">
      <c r="B252" s="139"/>
      <c r="D252" s="139"/>
      <c r="E252" s="139"/>
      <c r="G252" s="139"/>
      <c r="J252" s="139"/>
      <c r="K252" s="106"/>
      <c r="L252" s="139"/>
      <c r="O252" s="139"/>
      <c r="Q252" s="139"/>
    </row>
    <row r="253" spans="2:17">
      <c r="B253" s="139"/>
      <c r="D253" s="139"/>
      <c r="E253" s="139"/>
      <c r="G253" s="139"/>
      <c r="J253" s="139"/>
      <c r="K253" s="106"/>
      <c r="L253" s="139"/>
      <c r="O253" s="139"/>
      <c r="Q253" s="139"/>
    </row>
    <row r="254" spans="2:17">
      <c r="B254" s="139"/>
      <c r="D254" s="139"/>
      <c r="E254" s="139"/>
      <c r="G254" s="139"/>
      <c r="J254" s="139"/>
      <c r="K254" s="106"/>
      <c r="L254" s="139"/>
      <c r="O254" s="139"/>
      <c r="Q254" s="139"/>
    </row>
    <row r="255" spans="2:17">
      <c r="B255" s="139"/>
      <c r="D255" s="139"/>
      <c r="E255" s="139"/>
      <c r="G255" s="139"/>
      <c r="J255" s="139"/>
      <c r="K255" s="106"/>
      <c r="L255" s="139"/>
      <c r="O255" s="139"/>
      <c r="Q255" s="139"/>
    </row>
    <row r="256" spans="2:17">
      <c r="B256" s="139"/>
      <c r="D256" s="139"/>
      <c r="E256" s="139"/>
      <c r="G256" s="139"/>
      <c r="J256" s="139"/>
      <c r="K256" s="106"/>
      <c r="L256" s="139"/>
      <c r="O256" s="139"/>
      <c r="Q256" s="139"/>
    </row>
    <row r="257" spans="2:17">
      <c r="B257" s="139"/>
      <c r="D257" s="139"/>
      <c r="E257" s="139"/>
      <c r="G257" s="139"/>
      <c r="J257" s="139"/>
      <c r="K257" s="106"/>
      <c r="L257" s="139"/>
      <c r="O257" s="139"/>
      <c r="Q257" s="139"/>
    </row>
    <row r="258" spans="2:17">
      <c r="B258" s="139"/>
      <c r="D258" s="139"/>
      <c r="E258" s="139"/>
      <c r="G258" s="139"/>
      <c r="J258" s="139"/>
      <c r="K258" s="106"/>
      <c r="L258" s="139"/>
      <c r="O258" s="139"/>
      <c r="Q258" s="139"/>
    </row>
    <row r="259" spans="2:17">
      <c r="B259" s="139"/>
      <c r="D259" s="139"/>
      <c r="E259" s="139"/>
      <c r="G259" s="139"/>
      <c r="J259" s="139"/>
      <c r="K259" s="106"/>
      <c r="L259" s="139"/>
      <c r="O259" s="139"/>
      <c r="Q259" s="139"/>
    </row>
    <row r="260" spans="2:17">
      <c r="B260" s="139"/>
      <c r="D260" s="139"/>
      <c r="E260" s="139"/>
      <c r="G260" s="139"/>
      <c r="J260" s="139"/>
      <c r="K260" s="106"/>
      <c r="L260" s="139"/>
      <c r="O260" s="139"/>
      <c r="Q260" s="139"/>
    </row>
    <row r="261" spans="2:17">
      <c r="B261" s="139"/>
      <c r="D261" s="139"/>
      <c r="E261" s="139"/>
      <c r="G261" s="139"/>
      <c r="J261" s="139"/>
      <c r="K261" s="106"/>
      <c r="L261" s="139"/>
      <c r="O261" s="139"/>
      <c r="Q261" s="139"/>
    </row>
    <row r="262" spans="2:17">
      <c r="B262" s="139"/>
      <c r="D262" s="139"/>
      <c r="E262" s="139"/>
      <c r="G262" s="139"/>
      <c r="J262" s="139"/>
      <c r="K262" s="106"/>
      <c r="L262" s="139"/>
      <c r="O262" s="139"/>
      <c r="Q262" s="139"/>
    </row>
    <row r="263" spans="2:17">
      <c r="B263" s="139"/>
      <c r="D263" s="139"/>
      <c r="E263" s="139"/>
      <c r="G263" s="139"/>
      <c r="J263" s="139"/>
      <c r="K263" s="106"/>
      <c r="L263" s="139"/>
      <c r="O263" s="139"/>
      <c r="Q263" s="139"/>
    </row>
    <row r="264" spans="2:17">
      <c r="B264" s="139"/>
      <c r="D264" s="139"/>
      <c r="E264" s="139"/>
      <c r="G264" s="139"/>
      <c r="J264" s="139"/>
      <c r="K264" s="106"/>
      <c r="L264" s="139"/>
      <c r="O264" s="139"/>
      <c r="Q264" s="139"/>
    </row>
    <row r="265" spans="2:17">
      <c r="B265" s="139"/>
      <c r="D265" s="139"/>
      <c r="E265" s="139"/>
      <c r="G265" s="139"/>
      <c r="J265" s="139"/>
      <c r="K265" s="106"/>
      <c r="L265" s="139"/>
      <c r="O265" s="139"/>
      <c r="Q265" s="139"/>
    </row>
    <row r="266" spans="2:17">
      <c r="B266" s="139"/>
      <c r="D266" s="139"/>
      <c r="E266" s="139"/>
      <c r="G266" s="139"/>
      <c r="J266" s="139"/>
      <c r="K266" s="106"/>
      <c r="L266" s="139"/>
      <c r="O266" s="139"/>
      <c r="Q266" s="139"/>
    </row>
    <row r="267" spans="2:17">
      <c r="B267" s="139"/>
      <c r="D267" s="139"/>
      <c r="E267" s="139"/>
      <c r="G267" s="139"/>
      <c r="J267" s="139"/>
      <c r="K267" s="106"/>
      <c r="L267" s="139"/>
      <c r="O267" s="139"/>
      <c r="Q267" s="139"/>
    </row>
    <row r="268" spans="2:17">
      <c r="B268" s="139"/>
      <c r="D268" s="139"/>
      <c r="E268" s="139"/>
      <c r="G268" s="139"/>
      <c r="J268" s="139"/>
      <c r="K268" s="106"/>
      <c r="L268" s="139"/>
      <c r="O268" s="139"/>
      <c r="Q268" s="139"/>
    </row>
    <row r="269" spans="2:17">
      <c r="B269" s="139"/>
      <c r="D269" s="139"/>
      <c r="E269" s="139"/>
      <c r="G269" s="139"/>
      <c r="J269" s="139"/>
      <c r="K269" s="106"/>
      <c r="L269" s="139"/>
      <c r="O269" s="139"/>
      <c r="Q269" s="139"/>
    </row>
    <row r="270" spans="2:17">
      <c r="B270" s="139"/>
      <c r="D270" s="139"/>
      <c r="E270" s="139"/>
      <c r="G270" s="139"/>
      <c r="J270" s="139"/>
      <c r="K270" s="106"/>
      <c r="L270" s="139"/>
      <c r="O270" s="139"/>
      <c r="Q270" s="139"/>
    </row>
    <row r="271" spans="2:17">
      <c r="B271" s="139"/>
      <c r="D271" s="139"/>
      <c r="E271" s="139"/>
      <c r="G271" s="139"/>
      <c r="J271" s="139"/>
      <c r="K271" s="106"/>
      <c r="L271" s="139"/>
      <c r="O271" s="139"/>
      <c r="Q271" s="139"/>
    </row>
    <row r="272" spans="2:17">
      <c r="B272" s="139"/>
      <c r="D272" s="139"/>
      <c r="E272" s="139"/>
      <c r="G272" s="139"/>
      <c r="J272" s="139"/>
      <c r="K272" s="106"/>
      <c r="L272" s="139"/>
      <c r="O272" s="139"/>
      <c r="Q272" s="139"/>
    </row>
    <row r="273" spans="2:17">
      <c r="B273" s="139"/>
      <c r="D273" s="139"/>
      <c r="E273" s="139"/>
      <c r="G273" s="139"/>
      <c r="J273" s="139"/>
      <c r="K273" s="106"/>
      <c r="L273" s="139"/>
      <c r="O273" s="139"/>
      <c r="Q273" s="139"/>
    </row>
    <row r="274" spans="2:17">
      <c r="B274" s="139"/>
      <c r="D274" s="139"/>
      <c r="E274" s="139"/>
      <c r="G274" s="139"/>
      <c r="J274" s="139"/>
      <c r="K274" s="106"/>
      <c r="L274" s="139"/>
      <c r="O274" s="139"/>
      <c r="Q274" s="139"/>
    </row>
    <row r="275" spans="2:17">
      <c r="B275" s="139"/>
      <c r="D275" s="139"/>
      <c r="E275" s="139"/>
      <c r="G275" s="139"/>
      <c r="J275" s="139"/>
      <c r="K275" s="106"/>
      <c r="L275" s="139"/>
      <c r="O275" s="139"/>
      <c r="Q275" s="139"/>
    </row>
    <row r="276" spans="2:17">
      <c r="B276" s="139"/>
      <c r="D276" s="139"/>
      <c r="E276" s="139"/>
      <c r="G276" s="139"/>
      <c r="J276" s="139"/>
      <c r="K276" s="106"/>
      <c r="L276" s="139"/>
      <c r="O276" s="139"/>
      <c r="Q276" s="139"/>
    </row>
    <row r="277" spans="2:17">
      <c r="B277" s="139"/>
      <c r="D277" s="139"/>
      <c r="E277" s="139"/>
      <c r="G277" s="139"/>
      <c r="J277" s="139"/>
      <c r="K277" s="106"/>
      <c r="L277" s="139"/>
      <c r="O277" s="139"/>
      <c r="Q277" s="139"/>
    </row>
    <row r="278" spans="2:17">
      <c r="B278" s="139"/>
      <c r="D278" s="139"/>
      <c r="E278" s="139"/>
      <c r="G278" s="139"/>
      <c r="J278" s="139"/>
      <c r="K278" s="106"/>
      <c r="L278" s="139"/>
      <c r="O278" s="139"/>
      <c r="Q278" s="139"/>
    </row>
    <row r="279" spans="2:17">
      <c r="B279" s="139"/>
      <c r="D279" s="139"/>
      <c r="E279" s="139"/>
      <c r="G279" s="139"/>
      <c r="J279" s="139"/>
      <c r="K279" s="106"/>
      <c r="L279" s="139"/>
      <c r="O279" s="139"/>
      <c r="Q279" s="139"/>
    </row>
    <row r="280" spans="2:17">
      <c r="B280" s="139"/>
      <c r="D280" s="139"/>
      <c r="E280" s="139"/>
      <c r="G280" s="139"/>
      <c r="J280" s="139"/>
      <c r="K280" s="106"/>
      <c r="L280" s="139"/>
      <c r="O280" s="139"/>
      <c r="Q280" s="139"/>
    </row>
    <row r="281" spans="2:17">
      <c r="B281" s="139"/>
      <c r="D281" s="139"/>
      <c r="E281" s="139"/>
      <c r="G281" s="139"/>
      <c r="J281" s="139"/>
      <c r="K281" s="106"/>
      <c r="L281" s="139"/>
      <c r="O281" s="139"/>
      <c r="Q281" s="139"/>
    </row>
    <row r="282" spans="2:17">
      <c r="B282" s="139"/>
      <c r="D282" s="139"/>
      <c r="E282" s="139"/>
      <c r="G282" s="139"/>
      <c r="J282" s="139"/>
      <c r="K282" s="106"/>
      <c r="L282" s="139"/>
      <c r="O282" s="139"/>
      <c r="Q282" s="139"/>
    </row>
    <row r="283" spans="2:17">
      <c r="B283" s="139"/>
      <c r="D283" s="139"/>
      <c r="E283" s="139"/>
      <c r="G283" s="139"/>
      <c r="J283" s="139"/>
      <c r="K283" s="106"/>
      <c r="L283" s="139"/>
      <c r="O283" s="139"/>
      <c r="Q283" s="139"/>
    </row>
    <row r="284" spans="2:17">
      <c r="B284" s="139"/>
      <c r="D284" s="139"/>
      <c r="E284" s="139"/>
      <c r="G284" s="139"/>
      <c r="J284" s="139"/>
      <c r="K284" s="106"/>
      <c r="L284" s="139"/>
      <c r="O284" s="139"/>
      <c r="Q284" s="139"/>
    </row>
    <row r="285" spans="2:17">
      <c r="B285" s="139"/>
      <c r="D285" s="139"/>
      <c r="E285" s="139"/>
      <c r="G285" s="139"/>
      <c r="J285" s="139"/>
      <c r="K285" s="106"/>
      <c r="L285" s="139"/>
      <c r="O285" s="139"/>
      <c r="Q285" s="139"/>
    </row>
    <row r="286" spans="2:17">
      <c r="B286" s="139"/>
      <c r="D286" s="139"/>
      <c r="E286" s="139"/>
      <c r="G286" s="139"/>
      <c r="J286" s="139"/>
      <c r="K286" s="106"/>
      <c r="L286" s="139"/>
      <c r="O286" s="139"/>
      <c r="Q286" s="139"/>
    </row>
    <row r="287" spans="2:17">
      <c r="B287" s="139"/>
      <c r="D287" s="139"/>
      <c r="E287" s="139"/>
      <c r="G287" s="139"/>
      <c r="J287" s="139"/>
      <c r="K287" s="106"/>
      <c r="L287" s="139"/>
      <c r="O287" s="139"/>
      <c r="Q287" s="139"/>
    </row>
    <row r="288" spans="2:17">
      <c r="B288" s="139"/>
      <c r="D288" s="139"/>
      <c r="E288" s="139"/>
      <c r="G288" s="139"/>
      <c r="J288" s="139"/>
      <c r="K288" s="106"/>
      <c r="L288" s="139"/>
      <c r="O288" s="139"/>
      <c r="Q288" s="139"/>
    </row>
    <row r="289" spans="2:17">
      <c r="B289" s="139"/>
      <c r="D289" s="139"/>
      <c r="E289" s="139"/>
      <c r="G289" s="139"/>
      <c r="J289" s="139"/>
      <c r="K289" s="106"/>
      <c r="L289" s="139"/>
      <c r="O289" s="139"/>
      <c r="Q289" s="139"/>
    </row>
    <row r="290" spans="2:17">
      <c r="B290" s="139"/>
      <c r="D290" s="139"/>
      <c r="E290" s="139"/>
      <c r="G290" s="139"/>
      <c r="J290" s="139"/>
      <c r="K290" s="106"/>
      <c r="L290" s="139"/>
      <c r="O290" s="139"/>
      <c r="Q290" s="139"/>
    </row>
    <row r="291" spans="2:17">
      <c r="B291" s="139"/>
      <c r="D291" s="139"/>
      <c r="E291" s="139"/>
      <c r="G291" s="139"/>
      <c r="J291" s="139"/>
      <c r="K291" s="106"/>
      <c r="L291" s="139"/>
      <c r="O291" s="139"/>
      <c r="Q291" s="139"/>
    </row>
    <row r="292" spans="2:17">
      <c r="B292" s="139"/>
      <c r="D292" s="139"/>
      <c r="E292" s="139"/>
      <c r="G292" s="139"/>
      <c r="J292" s="139"/>
      <c r="K292" s="106"/>
      <c r="L292" s="139"/>
      <c r="O292" s="139"/>
      <c r="Q292" s="139"/>
    </row>
    <row r="293" spans="2:17">
      <c r="B293" s="139"/>
      <c r="D293" s="139"/>
      <c r="E293" s="139"/>
      <c r="G293" s="139"/>
      <c r="J293" s="139"/>
      <c r="K293" s="106"/>
      <c r="L293" s="139"/>
      <c r="O293" s="139"/>
      <c r="Q293" s="139"/>
    </row>
    <row r="294" spans="2:17">
      <c r="B294" s="139"/>
      <c r="D294" s="139"/>
      <c r="E294" s="139"/>
      <c r="G294" s="139"/>
      <c r="J294" s="139"/>
      <c r="K294" s="106"/>
      <c r="L294" s="139"/>
      <c r="O294" s="139"/>
      <c r="Q294" s="139"/>
    </row>
    <row r="295" spans="2:17">
      <c r="B295" s="139"/>
      <c r="D295" s="139"/>
      <c r="E295" s="139"/>
      <c r="G295" s="139"/>
      <c r="J295" s="139"/>
      <c r="K295" s="106"/>
      <c r="L295" s="139"/>
      <c r="O295" s="139"/>
      <c r="Q295" s="139"/>
    </row>
    <row r="296" spans="2:17">
      <c r="B296" s="139"/>
      <c r="D296" s="139"/>
      <c r="E296" s="139"/>
      <c r="G296" s="139"/>
      <c r="J296" s="139"/>
      <c r="K296" s="106"/>
      <c r="L296" s="139"/>
      <c r="O296" s="139"/>
      <c r="Q296" s="139"/>
    </row>
    <row r="297" spans="2:17">
      <c r="B297" s="139"/>
      <c r="D297" s="139"/>
      <c r="E297" s="139"/>
      <c r="G297" s="139"/>
      <c r="J297" s="139"/>
      <c r="K297" s="106"/>
      <c r="L297" s="139"/>
      <c r="O297" s="139"/>
      <c r="Q297" s="139"/>
    </row>
    <row r="298" spans="2:17">
      <c r="B298" s="139"/>
      <c r="D298" s="139"/>
      <c r="E298" s="139"/>
      <c r="G298" s="139"/>
      <c r="J298" s="139"/>
      <c r="K298" s="106"/>
      <c r="L298" s="139"/>
      <c r="O298" s="139"/>
      <c r="Q298" s="139"/>
    </row>
    <row r="299" spans="2:17">
      <c r="B299" s="139"/>
      <c r="D299" s="139"/>
      <c r="E299" s="139"/>
      <c r="G299" s="139"/>
      <c r="J299" s="139"/>
      <c r="K299" s="106"/>
      <c r="L299" s="139"/>
      <c r="O299" s="139"/>
      <c r="Q299" s="139"/>
    </row>
    <row r="300" spans="2:17">
      <c r="B300" s="139"/>
      <c r="D300" s="139"/>
      <c r="E300" s="139"/>
      <c r="G300" s="139"/>
      <c r="J300" s="139"/>
      <c r="K300" s="106"/>
      <c r="L300" s="139"/>
      <c r="O300" s="139"/>
      <c r="Q300" s="139"/>
    </row>
    <row r="301" spans="2:17">
      <c r="B301" s="139"/>
      <c r="D301" s="139"/>
      <c r="E301" s="139"/>
      <c r="G301" s="139"/>
      <c r="J301" s="139"/>
      <c r="K301" s="106"/>
      <c r="L301" s="139"/>
      <c r="O301" s="139"/>
      <c r="Q301" s="139"/>
    </row>
    <row r="302" spans="2:17">
      <c r="B302" s="139"/>
      <c r="D302" s="139"/>
      <c r="E302" s="139"/>
      <c r="G302" s="139"/>
      <c r="J302" s="139"/>
      <c r="K302" s="106"/>
      <c r="L302" s="139"/>
      <c r="O302" s="139"/>
      <c r="Q302" s="139"/>
    </row>
    <row r="303" spans="2:17">
      <c r="B303" s="139"/>
      <c r="D303" s="139"/>
      <c r="E303" s="139"/>
      <c r="G303" s="139"/>
      <c r="J303" s="139"/>
      <c r="K303" s="106"/>
      <c r="L303" s="139"/>
      <c r="O303" s="139"/>
      <c r="Q303" s="139"/>
    </row>
    <row r="304" spans="2:17">
      <c r="B304" s="139"/>
      <c r="D304" s="139"/>
      <c r="E304" s="139"/>
      <c r="G304" s="139"/>
      <c r="J304" s="139"/>
      <c r="K304" s="106"/>
      <c r="L304" s="139"/>
      <c r="O304" s="139"/>
      <c r="Q304" s="139"/>
    </row>
    <row r="305" spans="2:17">
      <c r="B305" s="139"/>
      <c r="D305" s="139"/>
      <c r="E305" s="139"/>
      <c r="G305" s="139"/>
      <c r="J305" s="139"/>
      <c r="K305" s="106"/>
      <c r="L305" s="139"/>
      <c r="O305" s="139"/>
      <c r="Q305" s="139"/>
    </row>
    <row r="306" spans="2:17">
      <c r="B306" s="139"/>
      <c r="D306" s="139"/>
      <c r="E306" s="139"/>
      <c r="G306" s="139"/>
      <c r="J306" s="139"/>
      <c r="K306" s="106"/>
      <c r="L306" s="139"/>
      <c r="O306" s="139"/>
      <c r="Q306" s="139"/>
    </row>
    <row r="307" spans="2:17">
      <c r="B307" s="139"/>
      <c r="D307" s="139"/>
      <c r="E307" s="139"/>
      <c r="G307" s="139"/>
      <c r="J307" s="139"/>
      <c r="K307" s="106"/>
      <c r="L307" s="139"/>
      <c r="O307" s="139"/>
      <c r="Q307" s="139"/>
    </row>
    <row r="308" spans="2:17">
      <c r="B308" s="139"/>
      <c r="D308" s="139"/>
      <c r="E308" s="139"/>
      <c r="G308" s="139"/>
      <c r="J308" s="139"/>
      <c r="K308" s="106"/>
      <c r="L308" s="139"/>
      <c r="O308" s="139"/>
      <c r="Q308" s="139"/>
    </row>
    <row r="309" spans="2:17">
      <c r="B309" s="139"/>
      <c r="D309" s="139"/>
      <c r="E309" s="139"/>
      <c r="G309" s="139"/>
      <c r="J309" s="139"/>
      <c r="K309" s="106"/>
      <c r="L309" s="139"/>
      <c r="O309" s="139"/>
      <c r="Q309" s="139"/>
    </row>
    <row r="310" spans="2:17">
      <c r="B310" s="139"/>
      <c r="D310" s="139"/>
      <c r="E310" s="139"/>
      <c r="G310" s="139"/>
      <c r="J310" s="139"/>
      <c r="K310" s="106"/>
      <c r="L310" s="139"/>
      <c r="O310" s="139"/>
      <c r="Q310" s="139"/>
    </row>
    <row r="311" spans="2:17">
      <c r="B311" s="139"/>
      <c r="D311" s="139"/>
      <c r="E311" s="139"/>
      <c r="G311" s="139"/>
      <c r="J311" s="139"/>
      <c r="K311" s="106"/>
      <c r="L311" s="139"/>
      <c r="O311" s="139"/>
      <c r="Q311" s="139"/>
    </row>
    <row r="312" spans="2:17">
      <c r="B312" s="139"/>
      <c r="D312" s="139"/>
      <c r="E312" s="139"/>
      <c r="G312" s="139"/>
      <c r="J312" s="139"/>
      <c r="K312" s="106"/>
      <c r="L312" s="139"/>
      <c r="O312" s="139"/>
      <c r="Q312" s="139"/>
    </row>
    <row r="313" spans="2:17">
      <c r="B313" s="139"/>
      <c r="D313" s="139"/>
      <c r="E313" s="139"/>
      <c r="G313" s="139"/>
      <c r="J313" s="139"/>
      <c r="K313" s="106"/>
      <c r="L313" s="139"/>
      <c r="O313" s="139"/>
      <c r="Q313" s="139"/>
    </row>
    <row r="314" spans="2:17">
      <c r="B314" s="139"/>
      <c r="D314" s="139"/>
      <c r="E314" s="139"/>
      <c r="G314" s="139"/>
      <c r="J314" s="139"/>
      <c r="K314" s="106"/>
      <c r="L314" s="139"/>
      <c r="O314" s="139"/>
      <c r="Q314" s="139"/>
    </row>
    <row r="315" spans="2:17">
      <c r="B315" s="139"/>
      <c r="D315" s="139"/>
      <c r="E315" s="139"/>
      <c r="G315" s="139"/>
      <c r="J315" s="139"/>
      <c r="K315" s="106"/>
      <c r="L315" s="139"/>
      <c r="O315" s="139"/>
      <c r="Q315" s="139"/>
    </row>
    <row r="316" spans="2:17">
      <c r="B316" s="139"/>
      <c r="D316" s="139"/>
      <c r="E316" s="139"/>
      <c r="G316" s="139"/>
      <c r="J316" s="139"/>
      <c r="K316" s="106"/>
      <c r="L316" s="139"/>
      <c r="O316" s="139"/>
      <c r="Q316" s="139"/>
    </row>
    <row r="317" spans="2:17">
      <c r="B317" s="139"/>
      <c r="D317" s="139"/>
      <c r="E317" s="139"/>
      <c r="G317" s="139"/>
      <c r="J317" s="139"/>
      <c r="K317" s="106"/>
      <c r="L317" s="139"/>
      <c r="O317" s="139"/>
      <c r="Q317" s="139"/>
    </row>
    <row r="318" spans="2:17">
      <c r="B318" s="139"/>
      <c r="D318" s="139"/>
      <c r="E318" s="139"/>
      <c r="G318" s="139"/>
      <c r="J318" s="139"/>
      <c r="K318" s="106"/>
      <c r="L318" s="139"/>
      <c r="O318" s="139"/>
      <c r="Q318" s="139"/>
    </row>
    <row r="319" spans="2:17">
      <c r="B319" s="139"/>
      <c r="D319" s="139"/>
      <c r="E319" s="139"/>
      <c r="G319" s="139"/>
      <c r="J319" s="139"/>
      <c r="K319" s="106"/>
      <c r="L319" s="139"/>
      <c r="O319" s="139"/>
      <c r="Q319" s="139"/>
    </row>
    <row r="320" spans="2:17">
      <c r="B320" s="139"/>
      <c r="D320" s="139"/>
      <c r="E320" s="139"/>
      <c r="G320" s="139"/>
      <c r="J320" s="139"/>
      <c r="K320" s="106"/>
      <c r="O320" s="139"/>
      <c r="Q320" s="139"/>
    </row>
    <row r="321" spans="2:17">
      <c r="B321" s="139"/>
      <c r="D321" s="139"/>
      <c r="E321" s="139"/>
      <c r="G321" s="139"/>
      <c r="J321" s="139"/>
      <c r="K321" s="106"/>
      <c r="O321" s="139"/>
      <c r="Q321" s="139"/>
    </row>
    <row r="322" spans="2:17">
      <c r="B322" s="139"/>
      <c r="D322" s="139"/>
      <c r="E322" s="139"/>
      <c r="G322" s="139"/>
      <c r="J322" s="139"/>
      <c r="K322" s="106"/>
      <c r="O322" s="139"/>
      <c r="Q322" s="139"/>
    </row>
    <row r="323" spans="2:17">
      <c r="B323" s="139"/>
      <c r="D323" s="139"/>
      <c r="E323" s="139"/>
      <c r="G323" s="139"/>
      <c r="J323" s="139"/>
      <c r="K323" s="106"/>
      <c r="O323" s="139"/>
      <c r="Q323" s="139"/>
    </row>
    <row r="324" spans="2:17">
      <c r="B324" s="139"/>
      <c r="D324" s="139"/>
      <c r="E324" s="139"/>
      <c r="G324" s="139"/>
      <c r="J324" s="139"/>
      <c r="K324" s="106"/>
      <c r="O324" s="139"/>
      <c r="Q324" s="139"/>
    </row>
    <row r="325" spans="2:17">
      <c r="B325" s="139"/>
      <c r="D325" s="139"/>
      <c r="E325" s="139"/>
      <c r="G325" s="139"/>
      <c r="J325" s="139"/>
      <c r="K325" s="106"/>
      <c r="O325" s="139"/>
      <c r="Q325" s="139"/>
    </row>
    <row r="326" spans="2:17">
      <c r="B326" s="139"/>
      <c r="D326" s="139"/>
      <c r="E326" s="139"/>
      <c r="G326" s="139"/>
      <c r="J326" s="139"/>
      <c r="K326" s="106"/>
      <c r="O326" s="139"/>
      <c r="Q326" s="139"/>
    </row>
    <row r="327" spans="2:17">
      <c r="B327" s="139"/>
      <c r="D327" s="139"/>
      <c r="E327" s="139"/>
      <c r="G327" s="139"/>
      <c r="J327" s="139"/>
      <c r="K327" s="106"/>
      <c r="O327" s="139"/>
      <c r="Q327" s="139"/>
    </row>
    <row r="328" spans="2:17">
      <c r="B328" s="139"/>
      <c r="D328" s="139"/>
      <c r="E328" s="139"/>
      <c r="G328" s="139"/>
      <c r="J328" s="139"/>
      <c r="K328" s="106"/>
      <c r="O328" s="139"/>
      <c r="Q328" s="139"/>
    </row>
    <row r="329" spans="2:17">
      <c r="B329" s="139"/>
      <c r="D329" s="139"/>
      <c r="E329" s="139"/>
      <c r="G329" s="139"/>
      <c r="J329" s="139"/>
      <c r="K329" s="106"/>
      <c r="O329" s="139"/>
      <c r="Q329" s="139"/>
    </row>
    <row r="330" spans="2:17">
      <c r="B330" s="139"/>
      <c r="D330" s="139"/>
      <c r="E330" s="139"/>
      <c r="G330" s="139"/>
      <c r="J330" s="139"/>
      <c r="K330" s="106"/>
      <c r="O330" s="139"/>
      <c r="Q330" s="139"/>
    </row>
    <row r="331" spans="2:17">
      <c r="B331" s="139"/>
      <c r="D331" s="139"/>
      <c r="E331" s="139"/>
      <c r="G331" s="139"/>
      <c r="J331" s="139"/>
      <c r="K331" s="106"/>
      <c r="O331" s="139"/>
      <c r="Q331" s="139"/>
    </row>
    <row r="332" spans="2:17">
      <c r="B332" s="139"/>
      <c r="D332" s="139"/>
      <c r="E332" s="139"/>
      <c r="G332" s="139"/>
      <c r="J332" s="139"/>
      <c r="K332" s="106"/>
      <c r="O332" s="139"/>
      <c r="Q332" s="139"/>
    </row>
    <row r="333" spans="2:17">
      <c r="B333" s="139"/>
      <c r="D333" s="139"/>
      <c r="E333" s="139"/>
      <c r="G333" s="139"/>
      <c r="J333" s="139"/>
      <c r="L333" s="141" t="str">
        <f>IF(Electives!W345&lt;&gt;"", Electives!W345, " ")</f>
        <v xml:space="preserve"> </v>
      </c>
      <c r="O333" s="139"/>
      <c r="Q333" s="139"/>
    </row>
    <row r="334" spans="2:17">
      <c r="B334" s="139"/>
      <c r="D334" s="139"/>
      <c r="E334" s="139"/>
      <c r="G334" s="139"/>
      <c r="J334" s="139"/>
      <c r="L334" s="141" t="str">
        <f>IF(Electives!W346&lt;&gt;"", Electives!W346, " ")</f>
        <v xml:space="preserve"> </v>
      </c>
      <c r="O334" s="139"/>
      <c r="Q334" s="139"/>
    </row>
    <row r="335" spans="2:17">
      <c r="B335" s="139"/>
      <c r="D335" s="139"/>
      <c r="E335" s="139"/>
      <c r="G335" s="139"/>
    </row>
    <row r="336" spans="2:17">
      <c r="D336" s="139"/>
      <c r="E336" s="139"/>
      <c r="G336" s="139"/>
    </row>
  </sheetData>
  <sheetProtection algorithmName="SHA-512" hashValue="Vs8aXJmX0qdxk2VNp388rbmgHqEbpnki9vn8GfYDQgLXZsXvGFJjjrfM1jlSgzVNL3IplOxx/D8lGnsvphAx1g==" saltValue="YgbZMknnXhLi0+CLXZ4h7Q==" spinCount="100000" sheet="1" objects="1" scenarios="1" selectLockedCells="1" selectUnlockedCells="1"/>
  <mergeCells count="67">
    <mergeCell ref="D17:G17"/>
    <mergeCell ref="I27:K27"/>
    <mergeCell ref="N27:Q27"/>
    <mergeCell ref="N50:Q50"/>
    <mergeCell ref="N51:N55"/>
    <mergeCell ref="D18:D22"/>
    <mergeCell ref="I18:K18"/>
    <mergeCell ref="N18:Q18"/>
    <mergeCell ref="D23:G23"/>
    <mergeCell ref="D24:D28"/>
    <mergeCell ref="D4:D8"/>
    <mergeCell ref="N4:N11"/>
    <mergeCell ref="D9:F9"/>
    <mergeCell ref="D10:D16"/>
    <mergeCell ref="N12:Q12"/>
    <mergeCell ref="I11:K11"/>
    <mergeCell ref="D1:G2"/>
    <mergeCell ref="I1:L2"/>
    <mergeCell ref="N1:Q2"/>
    <mergeCell ref="D3:G3"/>
    <mergeCell ref="I3:L3"/>
    <mergeCell ref="N3:Q3"/>
    <mergeCell ref="S1:V2"/>
    <mergeCell ref="I4:I10"/>
    <mergeCell ref="T4:U4"/>
    <mergeCell ref="T5:U5"/>
    <mergeCell ref="T6:U6"/>
    <mergeCell ref="T7:U7"/>
    <mergeCell ref="T8:U8"/>
    <mergeCell ref="T9:U9"/>
    <mergeCell ref="T10:U10"/>
    <mergeCell ref="T11:U11"/>
    <mergeCell ref="I12:I17"/>
    <mergeCell ref="T12:U12"/>
    <mergeCell ref="N13:N17"/>
    <mergeCell ref="T13:U13"/>
    <mergeCell ref="T14:U14"/>
    <mergeCell ref="T15:U15"/>
    <mergeCell ref="T16:U16"/>
    <mergeCell ref="T17:U17"/>
    <mergeCell ref="T18:U18"/>
    <mergeCell ref="I19:I26"/>
    <mergeCell ref="N19:N26"/>
    <mergeCell ref="T19:U19"/>
    <mergeCell ref="T20:U20"/>
    <mergeCell ref="T21:U21"/>
    <mergeCell ref="T22:U22"/>
    <mergeCell ref="T23:U23"/>
    <mergeCell ref="T24:U24"/>
    <mergeCell ref="T25:U25"/>
    <mergeCell ref="T26:U26"/>
    <mergeCell ref="T27:U27"/>
    <mergeCell ref="I28:I34"/>
    <mergeCell ref="N28:N36"/>
    <mergeCell ref="D29:G29"/>
    <mergeCell ref="D30:D35"/>
    <mergeCell ref="S30:V31"/>
    <mergeCell ref="I35:L35"/>
    <mergeCell ref="D36:G36"/>
    <mergeCell ref="I36:I41"/>
    <mergeCell ref="D37:D45"/>
    <mergeCell ref="N37:Q37"/>
    <mergeCell ref="N38:N41"/>
    <mergeCell ref="I42:L42"/>
    <mergeCell ref="N42:Q42"/>
    <mergeCell ref="I43:I51"/>
    <mergeCell ref="N43:N49"/>
  </mergeCells>
  <pageMargins left="0.7" right="0.7" top="0.75" bottom="0.75" header="0.3" footer="0.3"/>
  <pageSetup scale="4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6"/>
  <sheetViews>
    <sheetView showGridLines="0" zoomScaleNormal="100" zoomScaleSheetLayoutView="55" workbookViewId="0">
      <pane xSplit="2" ySplit="2" topLeftCell="C3" activePane="bottomRight" state="frozen"/>
      <selection pane="topRight" activeCell="C1" sqref="C1"/>
      <selection pane="bottomLeft" activeCell="A3" sqref="A3"/>
      <selection pane="bottomRight" activeCell="C1" sqref="C1"/>
    </sheetView>
  </sheetViews>
  <sheetFormatPr defaultColWidth="9.140625" defaultRowHeight="12.75"/>
  <cols>
    <col min="1" max="1" width="31.140625" style="139" customWidth="1"/>
    <col min="2" max="2" width="3.85546875" style="141" customWidth="1"/>
    <col min="3" max="3" width="6.42578125" style="139" customWidth="1"/>
    <col min="4" max="4" width="2.5703125" style="24" customWidth="1"/>
    <col min="5" max="5" width="2.5703125" style="141" customWidth="1"/>
    <col min="6" max="6" width="32.85546875" style="139" customWidth="1"/>
    <col min="7" max="7" width="3.42578125" style="141" customWidth="1"/>
    <col min="8" max="8" width="6.42578125" style="139" customWidth="1"/>
    <col min="9" max="9" width="3.28515625" style="139" customWidth="1"/>
    <col min="10" max="10" width="3.28515625" style="141" customWidth="1"/>
    <col min="11" max="11" width="32.85546875" style="139" customWidth="1"/>
    <col min="12" max="12" width="3.42578125" style="141" customWidth="1"/>
    <col min="13" max="13" width="6.42578125" style="139" customWidth="1"/>
    <col min="14" max="14" width="3.28515625" style="139" customWidth="1"/>
    <col min="15" max="15" width="3.28515625" style="141" customWidth="1"/>
    <col min="16" max="16" width="32.85546875" style="139" customWidth="1"/>
    <col min="17" max="17" width="3.42578125" style="141" customWidth="1"/>
    <col min="18" max="18" width="6.42578125" style="139" customWidth="1"/>
    <col min="19" max="20" width="3.28515625" style="139" customWidth="1"/>
    <col min="21" max="21" width="33" style="139" customWidth="1"/>
    <col min="22" max="22" width="3.28515625" style="139" customWidth="1"/>
    <col min="23" max="16384" width="9.140625" style="139"/>
  </cols>
  <sheetData>
    <row r="1" spans="1:22" ht="21" customHeight="1">
      <c r="A1" s="17" t="str">
        <f ca="1">MID(CELL("filename",A1),FIND(IF(ISERROR(FIND("]",CELL("filename",A1))),"$","]"),CELL("filename",A1))+1,256)</f>
        <v>Scout 20</v>
      </c>
      <c r="D1" s="345" t="s">
        <v>241</v>
      </c>
      <c r="E1" s="345"/>
      <c r="F1" s="345"/>
      <c r="G1" s="345"/>
      <c r="I1" s="345" t="s">
        <v>0</v>
      </c>
      <c r="J1" s="345"/>
      <c r="K1" s="345"/>
      <c r="L1" s="345"/>
      <c r="N1" s="345" t="s">
        <v>0</v>
      </c>
      <c r="O1" s="345"/>
      <c r="P1" s="345"/>
      <c r="Q1" s="345"/>
      <c r="S1" s="329" t="s">
        <v>418</v>
      </c>
      <c r="T1" s="329"/>
      <c r="U1" s="329"/>
      <c r="V1" s="329"/>
    </row>
    <row r="2" spans="1:22" ht="7.5" customHeight="1">
      <c r="D2" s="345"/>
      <c r="E2" s="345"/>
      <c r="F2" s="345"/>
      <c r="G2" s="345"/>
      <c r="I2" s="345"/>
      <c r="J2" s="345"/>
      <c r="K2" s="345"/>
      <c r="L2" s="345"/>
      <c r="N2" s="345"/>
      <c r="O2" s="345"/>
      <c r="P2" s="345"/>
      <c r="Q2" s="345"/>
      <c r="S2" s="329"/>
      <c r="T2" s="329"/>
      <c r="U2" s="329"/>
      <c r="V2" s="329"/>
    </row>
    <row r="3" spans="1:22">
      <c r="A3" s="1" t="s">
        <v>13</v>
      </c>
      <c r="D3" s="344" t="str">
        <f>Achievements!B5</f>
        <v>Backyard Jungle / My Tiger Jungle</v>
      </c>
      <c r="E3" s="344"/>
      <c r="F3" s="344"/>
      <c r="G3" s="344"/>
      <c r="I3" s="344" t="str">
        <f>Electives!B6</f>
        <v>Curiosity, Intrigue, and Magical Mysteries</v>
      </c>
      <c r="J3" s="344"/>
      <c r="K3" s="344"/>
      <c r="L3" s="344"/>
      <c r="N3" s="344" t="str">
        <f>Electives!B61</f>
        <v>Sky is the Limit</v>
      </c>
      <c r="O3" s="344"/>
      <c r="P3" s="344"/>
      <c r="Q3" s="344"/>
      <c r="S3" s="175"/>
      <c r="T3" s="34" t="str">
        <f>'Cub Awards'!C5</f>
        <v>Emergency Preparedness</v>
      </c>
      <c r="U3" s="34"/>
      <c r="V3" s="68"/>
    </row>
    <row r="4" spans="1:22" ht="12.75" customHeight="1">
      <c r="A4" s="43" t="s">
        <v>33</v>
      </c>
      <c r="B4" s="16" t="str">
        <f>Bobcat!X13</f>
        <v/>
      </c>
      <c r="D4" s="346" t="str">
        <f>Achievements!E5</f>
        <v>(do 1 and two of 2-5)</v>
      </c>
      <c r="E4" s="16">
        <f>Achievements!B6</f>
        <v>1</v>
      </c>
      <c r="F4" s="105" t="str">
        <f>Achievements!C6</f>
        <v>With partner, go on a walk</v>
      </c>
      <c r="G4" s="16" t="str">
        <f>IF(Achievements!X6&lt;&gt;"", Achievements!X6, " ")</f>
        <v xml:space="preserve"> </v>
      </c>
      <c r="I4" s="335" t="str">
        <f>Electives!E6</f>
        <v>(do 1-2 and one of 3-5)</v>
      </c>
      <c r="J4" s="16" t="str">
        <f>Electives!B7</f>
        <v>1a</v>
      </c>
      <c r="K4" s="107" t="str">
        <f>Electives!C7</f>
        <v>Learn and Practice a magic trick</v>
      </c>
      <c r="L4" s="16" t="str">
        <f>IF(Electives!X7&lt;&gt;"", Electives!X7, " ")</f>
        <v xml:space="preserve"> </v>
      </c>
      <c r="N4" s="342" t="str">
        <f>Electives!E61</f>
        <v>(do 1-3 and one of 4-8)</v>
      </c>
      <c r="O4" s="16">
        <f>Electives!B62</f>
        <v>1</v>
      </c>
      <c r="P4" s="107" t="str">
        <f>Electives!C62</f>
        <v>Observe the night sky</v>
      </c>
      <c r="Q4" s="16" t="str">
        <f>IF(Electives!X62&lt;&gt;"", Electives!X62, " ")</f>
        <v xml:space="preserve"> </v>
      </c>
      <c r="S4" s="177">
        <f>'Cub Awards'!B6</f>
        <v>1</v>
      </c>
      <c r="T4" s="278" t="str">
        <f>'Cub Awards'!C6</f>
        <v>Cover a family fire plan and drill</v>
      </c>
      <c r="U4" s="278"/>
      <c r="V4" s="176" t="str">
        <f>IF('Cub Awards'!X6&lt;&gt;"", 'Cub Awards'!X6, "")</f>
        <v/>
      </c>
    </row>
    <row r="5" spans="1:22">
      <c r="A5" s="18" t="s">
        <v>32</v>
      </c>
      <c r="B5" s="21" t="str">
        <f>Tiger!X15</f>
        <v/>
      </c>
      <c r="D5" s="346"/>
      <c r="E5" s="16">
        <f>Achievements!B7</f>
        <v>2</v>
      </c>
      <c r="F5" s="105" t="str">
        <f>Achievements!C7</f>
        <v>Take a 1-foot hike</v>
      </c>
      <c r="G5" s="16" t="str">
        <f>IF(Achievements!X7&lt;&gt;"", Achievements!X7, " ")</f>
        <v xml:space="preserve"> </v>
      </c>
      <c r="I5" s="336"/>
      <c r="J5" s="16" t="str">
        <f>Electives!B8</f>
        <v>1b</v>
      </c>
      <c r="K5" s="107" t="str">
        <f>Electives!C8</f>
        <v>Create an invitation to a magic show</v>
      </c>
      <c r="L5" s="16" t="str">
        <f>IF(Electives!X8&lt;&gt;"", Electives!X8, " ")</f>
        <v xml:space="preserve"> </v>
      </c>
      <c r="N5" s="342"/>
      <c r="O5" s="16">
        <f>Electives!B63</f>
        <v>2</v>
      </c>
      <c r="P5" s="107" t="str">
        <f>Electives!C63</f>
        <v>Use a telescope or binoculars</v>
      </c>
      <c r="Q5" s="16" t="str">
        <f>IF(Electives!X63&lt;&gt;"", Electives!X63, " ")</f>
        <v xml:space="preserve"> </v>
      </c>
      <c r="S5" s="177">
        <f>'Cub Awards'!B7</f>
        <v>2</v>
      </c>
      <c r="T5" s="278" t="str">
        <f>'Cub Awards'!C7</f>
        <v>Discuss family emergency plan</v>
      </c>
      <c r="U5" s="278"/>
      <c r="V5" s="176" t="str">
        <f>IF('Cub Awards'!X7&lt;&gt;"", 'Cub Awards'!X7, "")</f>
        <v/>
      </c>
    </row>
    <row r="6" spans="1:22">
      <c r="A6" s="18" t="s">
        <v>244</v>
      </c>
      <c r="B6" s="21" t="str">
        <f>IF(COUNTIF(B11:B16,"C")&gt;0, COUNTIF(B11:B16,"C"), " ")</f>
        <v xml:space="preserve"> </v>
      </c>
      <c r="D6" s="346"/>
      <c r="E6" s="16">
        <f>Achievements!B8</f>
        <v>3</v>
      </c>
      <c r="F6" s="105" t="str">
        <f>Achievements!C8</f>
        <v>Point out two local birds</v>
      </c>
      <c r="G6" s="16" t="str">
        <f>IF(Achievements!X8&lt;&gt;"", Achievements!X8, " ")</f>
        <v xml:space="preserve"> </v>
      </c>
      <c r="I6" s="336"/>
      <c r="J6" s="16" t="str">
        <f>Electives!B9</f>
        <v>1c</v>
      </c>
      <c r="K6" s="107" t="str">
        <f>Electives!C9</f>
        <v>Put on a magic show</v>
      </c>
      <c r="L6" s="16" t="str">
        <f>IF(Electives!X9&lt;&gt;"", Electives!X9, " ")</f>
        <v xml:space="preserve"> </v>
      </c>
      <c r="N6" s="342"/>
      <c r="O6" s="16">
        <f>Electives!B64</f>
        <v>3</v>
      </c>
      <c r="P6" s="144" t="str">
        <f>Electives!C64</f>
        <v>Learn about two astronauts who were Scouts</v>
      </c>
      <c r="Q6" s="16" t="str">
        <f>IF(Electives!X64&lt;&gt;"", Electives!X64, " ")</f>
        <v xml:space="preserve"> </v>
      </c>
      <c r="S6" s="177">
        <f>'Cub Awards'!B8</f>
        <v>3</v>
      </c>
      <c r="T6" s="278" t="str">
        <f>'Cub Awards'!C8</f>
        <v>Create/plan/practice getting help</v>
      </c>
      <c r="U6" s="278"/>
      <c r="V6" s="176" t="str">
        <f>IF('Cub Awards'!X8&lt;&gt;"", 'Cub Awards'!X8, "")</f>
        <v/>
      </c>
    </row>
    <row r="7" spans="1:22">
      <c r="A7" s="47" t="s">
        <v>245</v>
      </c>
      <c r="B7" s="21" t="str">
        <f>IF(COUNTIF(B19:B31,"C")&gt;0, COUNTIF(B19:B31,"C"), " ")</f>
        <v xml:space="preserve"> </v>
      </c>
      <c r="D7" s="346"/>
      <c r="E7" s="16">
        <f>Achievements!B9</f>
        <v>4</v>
      </c>
      <c r="F7" s="105" t="str">
        <f>Achievements!C9</f>
        <v>Plant a plant in your neighborhood</v>
      </c>
      <c r="G7" s="16" t="str">
        <f>IF(Achievements!X9&lt;&gt;"", Achievements!X9, " ")</f>
        <v xml:space="preserve"> </v>
      </c>
      <c r="I7" s="336"/>
      <c r="J7" s="16">
        <f>Electives!B10</f>
        <v>2</v>
      </c>
      <c r="K7" s="107" t="str">
        <f>Electives!C10</f>
        <v>Spell your name in ASL and Braille</v>
      </c>
      <c r="L7" s="16" t="str">
        <f>IF(Electives!X10&lt;&gt;"", Electives!X10, " ")</f>
        <v xml:space="preserve"> </v>
      </c>
      <c r="N7" s="342"/>
      <c r="O7" s="16">
        <f>Electives!B65</f>
        <v>4</v>
      </c>
      <c r="P7" s="107" t="str">
        <f>Electives!C65</f>
        <v>Learn about two constellations</v>
      </c>
      <c r="Q7" s="16" t="str">
        <f>IF(Electives!X65&lt;&gt;"", Electives!X65, " ")</f>
        <v xml:space="preserve"> </v>
      </c>
      <c r="S7" s="177">
        <f>'Cub Awards'!B9</f>
        <v>4</v>
      </c>
      <c r="T7" s="278" t="str">
        <f>'Cub Awards'!C9</f>
        <v>Take a first-aid course for children</v>
      </c>
      <c r="U7" s="278"/>
      <c r="V7" s="176" t="str">
        <f>IF('Cub Awards'!X9&lt;&gt;"", 'Cub Awards'!X9, "")</f>
        <v/>
      </c>
    </row>
    <row r="8" spans="1:22" ht="12.75" customHeight="1">
      <c r="D8" s="346"/>
      <c r="E8" s="16">
        <f>Achievements!B10</f>
        <v>5</v>
      </c>
      <c r="F8" s="105" t="str">
        <f>Achievements!C10</f>
        <v>Build and hang a birdhouse</v>
      </c>
      <c r="G8" s="16" t="str">
        <f>IF(Achievements!X10&lt;&gt;"", Achievements!X10, " ")</f>
        <v xml:space="preserve"> </v>
      </c>
      <c r="I8" s="336"/>
      <c r="J8" s="16">
        <f>Electives!B11</f>
        <v>3</v>
      </c>
      <c r="K8" s="107" t="str">
        <f>Electives!C11</f>
        <v>Create a secret code</v>
      </c>
      <c r="L8" s="16" t="str">
        <f>IF(Electives!X11&lt;&gt;"", Electives!X11, " ")</f>
        <v xml:space="preserve"> </v>
      </c>
      <c r="N8" s="342"/>
      <c r="O8" s="16">
        <f>Electives!B66</f>
        <v>5</v>
      </c>
      <c r="P8" s="107" t="str">
        <f>Electives!C66</f>
        <v>Create your own constellation</v>
      </c>
      <c r="Q8" s="16" t="str">
        <f>IF(Electives!X66&lt;&gt;"", Electives!X66, " ")</f>
        <v xml:space="preserve"> </v>
      </c>
      <c r="S8" s="177">
        <f>'Cub Awards'!B10</f>
        <v>5</v>
      </c>
      <c r="T8" s="278" t="str">
        <f>'Cub Awards'!C10</f>
        <v>Join a safe kids program</v>
      </c>
      <c r="U8" s="278"/>
      <c r="V8" s="176" t="str">
        <f>IF('Cub Awards'!X10&lt;&gt;"", 'Cub Awards'!X10, "")</f>
        <v/>
      </c>
    </row>
    <row r="9" spans="1:22" ht="12.75" customHeight="1">
      <c r="D9" s="344" t="str">
        <f>Achievements!B12</f>
        <v>Games Tigers Play</v>
      </c>
      <c r="E9" s="344"/>
      <c r="F9" s="344"/>
      <c r="G9" s="141" t="str">
        <f>IF(Achievements!X11&lt;&gt;"", Achievements!X11, " ")</f>
        <v xml:space="preserve"> </v>
      </c>
      <c r="I9" s="336"/>
      <c r="J9" s="16">
        <f>Electives!B12</f>
        <v>4</v>
      </c>
      <c r="K9" s="107" t="str">
        <f>Electives!C12</f>
        <v>Crack a different secret code</v>
      </c>
      <c r="L9" s="16" t="str">
        <f>IF(Electives!X12&lt;&gt;"", Electives!X12, " ")</f>
        <v xml:space="preserve"> </v>
      </c>
      <c r="N9" s="342"/>
      <c r="O9" s="16">
        <f>Electives!B67</f>
        <v>6</v>
      </c>
      <c r="P9" s="107" t="str">
        <f>Electives!C67</f>
        <v>Create a homemade constellation</v>
      </c>
      <c r="Q9" s="16" t="str">
        <f>IF(Electives!X67&lt;&gt;"", Electives!X67, " ")</f>
        <v xml:space="preserve"> </v>
      </c>
      <c r="S9" s="177">
        <f>'Cub Awards'!B11</f>
        <v>6</v>
      </c>
      <c r="T9" s="278" t="str">
        <f>'Cub Awards'!C11</f>
        <v>Show what you have learned</v>
      </c>
      <c r="U9" s="278"/>
      <c r="V9" s="176" t="str">
        <f>IF('Cub Awards'!X11&lt;&gt;"", 'Cub Awards'!X11, "")</f>
        <v/>
      </c>
    </row>
    <row r="10" spans="1:22" ht="12" customHeight="1">
      <c r="A10" s="1" t="s">
        <v>14</v>
      </c>
      <c r="D10" s="342" t="str">
        <f>Achievements!E12</f>
        <v>(do 1, 2, and two of 3-5)</v>
      </c>
      <c r="E10" s="16" t="str">
        <f>Achievements!B13</f>
        <v>1a</v>
      </c>
      <c r="F10" s="105" t="str">
        <f>Achievements!C13</f>
        <v>Play two initiative games with your den</v>
      </c>
      <c r="G10" s="16" t="str">
        <f>IF(Achievements!X13&lt;&gt;"", Achievements!X13, " ")</f>
        <v xml:space="preserve"> </v>
      </c>
      <c r="I10" s="337"/>
      <c r="J10" s="16">
        <f>Electives!B13</f>
        <v>5</v>
      </c>
      <c r="K10" s="107" t="str">
        <f>Electives!C13</f>
        <v>Demonstrate how magic works</v>
      </c>
      <c r="L10" s="16" t="str">
        <f>IF(Electives!X13&lt;&gt;"", Electives!X13, " ")</f>
        <v xml:space="preserve"> </v>
      </c>
      <c r="N10" s="342"/>
      <c r="O10" s="16">
        <f>Electives!B68</f>
        <v>7</v>
      </c>
      <c r="P10" s="107" t="str">
        <f>Electives!C68</f>
        <v>Learn about two jobs in astronomy</v>
      </c>
      <c r="Q10" s="16" t="str">
        <f>IF(Electives!X68&lt;&gt;"", Electives!X68, " ")</f>
        <v xml:space="preserve"> </v>
      </c>
      <c r="T10" s="330" t="str">
        <f>'Cub Awards'!C13</f>
        <v>Outdoor Activity Award</v>
      </c>
      <c r="U10" s="331"/>
    </row>
    <row r="11" spans="1:22">
      <c r="A11" s="19" t="str">
        <f>D3</f>
        <v>Backyard Jungle / My Tiger Jungle</v>
      </c>
      <c r="B11" s="111" t="str">
        <f>Achievements!X11</f>
        <v xml:space="preserve"> </v>
      </c>
      <c r="D11" s="342"/>
      <c r="E11" s="16" t="str">
        <f>Achievements!B14</f>
        <v>1b</v>
      </c>
      <c r="F11" s="105" t="str">
        <f>Achievements!C14</f>
        <v>Listen carefully to and follow the rules</v>
      </c>
      <c r="G11" s="16" t="str">
        <f>IF(Achievements!X14&lt;&gt;"", Achievements!X14, " ")</f>
        <v xml:space="preserve"> </v>
      </c>
      <c r="I11" s="338" t="str">
        <f>Electives!B15</f>
        <v>Earning Your Stripes</v>
      </c>
      <c r="J11" s="338"/>
      <c r="K11" s="338"/>
      <c r="N11" s="342"/>
      <c r="O11" s="16">
        <f>Electives!B69</f>
        <v>8</v>
      </c>
      <c r="P11" s="107" t="str">
        <f>Electives!C69</f>
        <v>Visit a planetarium</v>
      </c>
      <c r="Q11" s="16" t="str">
        <f>IF(Electives!X69&lt;&gt;"", Electives!X69, " ")</f>
        <v xml:space="preserve"> </v>
      </c>
      <c r="S11" s="177">
        <f>'Cub Awards'!B14</f>
        <v>1</v>
      </c>
      <c r="T11" s="278" t="str">
        <f>'Cub Awards'!C14</f>
        <v>Attend either summer Day or Resident camp</v>
      </c>
      <c r="U11" s="278"/>
      <c r="V11" s="176" t="str">
        <f>IF('Cub Awards'!X14&lt;&gt;"", 'Cub Awards'!X14, "")</f>
        <v/>
      </c>
    </row>
    <row r="12" spans="1:22" ht="12.75" customHeight="1">
      <c r="A12" s="20" t="str">
        <f>D9</f>
        <v>Games Tigers Play</v>
      </c>
      <c r="B12" s="111" t="str">
        <f>Achievements!X20</f>
        <v/>
      </c>
      <c r="D12" s="342"/>
      <c r="E12" s="16" t="str">
        <f>Achievements!B15</f>
        <v>1c</v>
      </c>
      <c r="F12" s="143" t="str">
        <f>Achievements!C15</f>
        <v>Talk about what you learned while playing</v>
      </c>
      <c r="G12" s="16" t="str">
        <f>IF(Achievements!X15&lt;&gt;"", Achievements!X15, " ")</f>
        <v xml:space="preserve"> </v>
      </c>
      <c r="I12" s="343" t="str">
        <f>Electives!E15</f>
        <v>(do all)</v>
      </c>
      <c r="J12" s="16">
        <f>Electives!B16</f>
        <v>1</v>
      </c>
      <c r="K12" s="107" t="str">
        <f>Electives!C16</f>
        <v>Share five things that are orange</v>
      </c>
      <c r="L12" s="16" t="str">
        <f>IF(Electives!X16&lt;&gt;"", Electives!X16, " ")</f>
        <v xml:space="preserve"> </v>
      </c>
      <c r="N12" s="344" t="str">
        <f>Electives!B71</f>
        <v>Stories in Shapes</v>
      </c>
      <c r="O12" s="344"/>
      <c r="P12" s="344"/>
      <c r="Q12" s="344"/>
      <c r="S12" s="177">
        <f>'Cub Awards'!B15</f>
        <v>2</v>
      </c>
      <c r="T12" s="278" t="str">
        <f>'Cub Awards'!C15</f>
        <v>Complete Backyard Jungle / My Tiger Jungle</v>
      </c>
      <c r="U12" s="278"/>
      <c r="V12" s="176" t="str">
        <f>IF('Cub Awards'!X15&lt;&gt;"", 'Cub Awards'!X15, "")</f>
        <v xml:space="preserve"> </v>
      </c>
    </row>
    <row r="13" spans="1:22" ht="13.15" customHeight="1">
      <c r="A13" s="20" t="str">
        <f>D17</f>
        <v>My Family's Duty to God</v>
      </c>
      <c r="B13" s="111" t="str">
        <f>Achievements!X27</f>
        <v xml:space="preserve"> </v>
      </c>
      <c r="D13" s="342"/>
      <c r="E13" s="16">
        <f>Achievements!B16</f>
        <v>2</v>
      </c>
      <c r="F13" s="142" t="str">
        <f>Achievements!C16</f>
        <v>Bring a nutritious snack to den meeting</v>
      </c>
      <c r="G13" s="16" t="str">
        <f>IF(Achievements!X16&lt;&gt;"", Achievements!X16, " ")</f>
        <v xml:space="preserve"> </v>
      </c>
      <c r="I13" s="343"/>
      <c r="J13" s="16">
        <f>Electives!B17</f>
        <v>2</v>
      </c>
      <c r="K13" s="145" t="str">
        <f>Electives!C17</f>
        <v>Demonstrate loyalty to others over a week</v>
      </c>
      <c r="L13" s="16" t="str">
        <f>IF(Electives!X17&lt;&gt;"", Electives!X17, " ")</f>
        <v xml:space="preserve"> </v>
      </c>
      <c r="N13" s="339" t="str">
        <f>Electives!E71</f>
        <v>(do four)</v>
      </c>
      <c r="O13" s="16">
        <f>Electives!B72</f>
        <v>1</v>
      </c>
      <c r="P13" s="108" t="str">
        <f>Electives!C72</f>
        <v>Visit an art gallery or museum</v>
      </c>
      <c r="Q13" s="16" t="str">
        <f>IF(Electives!X72&lt;&gt;"", Electives!X72, " ")</f>
        <v xml:space="preserve"> </v>
      </c>
      <c r="S13" s="177">
        <f>'Cub Awards'!B16</f>
        <v>3</v>
      </c>
      <c r="T13" s="278" t="str">
        <f>'Cub Awards'!C16</f>
        <v>do four</v>
      </c>
      <c r="U13" s="278"/>
      <c r="V13" s="176" t="str">
        <f>IF('Cub Awards'!X16&lt;&gt;"", 'Cub Awards'!X16, "")</f>
        <v/>
      </c>
    </row>
    <row r="14" spans="1:22">
      <c r="A14" s="20" t="str">
        <f>D23</f>
        <v>Team Tiger</v>
      </c>
      <c r="B14" s="111" t="str">
        <f>Achievements!X34</f>
        <v/>
      </c>
      <c r="D14" s="342"/>
      <c r="E14" s="16">
        <f>Achievements!B17</f>
        <v>3</v>
      </c>
      <c r="F14" s="105" t="str">
        <f>Achievements!C17</f>
        <v>Make up a game with your den</v>
      </c>
      <c r="G14" s="16" t="str">
        <f>IF(Achievements!X17&lt;&gt;"", Achievements!X17, " ")</f>
        <v xml:space="preserve"> </v>
      </c>
      <c r="I14" s="343"/>
      <c r="J14" s="16">
        <f>Electives!B18</f>
        <v>3</v>
      </c>
      <c r="K14" s="107" t="str">
        <f>Electives!C18</f>
        <v>Do a new task to help your family</v>
      </c>
      <c r="L14" s="16" t="str">
        <f>IF(Electives!X18&lt;&gt;"", Electives!X18, " ")</f>
        <v xml:space="preserve"> </v>
      </c>
      <c r="N14" s="340"/>
      <c r="O14" s="16">
        <f>Electives!B73</f>
        <v>2</v>
      </c>
      <c r="P14" s="108" t="str">
        <f>Electives!C73</f>
        <v>Discuss what you like about art piece</v>
      </c>
      <c r="Q14" s="16" t="str">
        <f>IF(Electives!X73&lt;&gt;"", Electives!X73, " ")</f>
        <v xml:space="preserve"> </v>
      </c>
      <c r="S14" s="177" t="str">
        <f>'Cub Awards'!B17</f>
        <v>a</v>
      </c>
      <c r="T14" s="278" t="str">
        <f>'Cub Awards'!C17</f>
        <v>Participate in nature hike</v>
      </c>
      <c r="U14" s="278"/>
      <c r="V14" s="176" t="str">
        <f>IF('Cub Awards'!X17&lt;&gt;"", 'Cub Awards'!X17, "")</f>
        <v/>
      </c>
    </row>
    <row r="15" spans="1:22">
      <c r="A15" s="20" t="str">
        <f>D29</f>
        <v>Tiger Bites</v>
      </c>
      <c r="B15" s="111" t="str">
        <f>Achievements!X42</f>
        <v/>
      </c>
      <c r="D15" s="342"/>
      <c r="E15" s="16">
        <f>Achievements!B18</f>
        <v>4</v>
      </c>
      <c r="F15" s="105" t="str">
        <f>Achievements!C18</f>
        <v>Make up a new game and play it</v>
      </c>
      <c r="G15" s="16" t="str">
        <f>IF(Achievements!X18&lt;&gt;"", Achievements!X18, " ")</f>
        <v xml:space="preserve"> </v>
      </c>
      <c r="I15" s="343"/>
      <c r="J15" s="16">
        <f>Electives!B19</f>
        <v>4</v>
      </c>
      <c r="K15" s="107" t="str">
        <f>Electives!C19</f>
        <v>Talk about polite language</v>
      </c>
      <c r="L15" s="16" t="str">
        <f>IF(Electives!X19&lt;&gt;"", Electives!X19, " ")</f>
        <v xml:space="preserve"> </v>
      </c>
      <c r="N15" s="340"/>
      <c r="O15" s="16">
        <f>Electives!B74</f>
        <v>3</v>
      </c>
      <c r="P15" s="108" t="str">
        <f>Electives!C74</f>
        <v>Create an art piece</v>
      </c>
      <c r="Q15" s="16" t="str">
        <f>IF(Electives!X74&lt;&gt;"", Electives!X74, " ")</f>
        <v xml:space="preserve"> </v>
      </c>
      <c r="S15" s="177" t="str">
        <f>'Cub Awards'!B18</f>
        <v>b</v>
      </c>
      <c r="T15" s="278" t="str">
        <f>'Cub Awards'!C18</f>
        <v>Participate in outdoor activity</v>
      </c>
      <c r="U15" s="278"/>
      <c r="V15" s="176" t="str">
        <f>IF('Cub Awards'!X18&lt;&gt;"", 'Cub Awards'!X18, "")</f>
        <v/>
      </c>
    </row>
    <row r="16" spans="1:22" ht="12.75" customHeight="1">
      <c r="A16" s="112" t="str">
        <f>D36</f>
        <v>Tigers in the Wild</v>
      </c>
      <c r="B16" s="111" t="str">
        <f>Achievements!X53</f>
        <v/>
      </c>
      <c r="D16" s="342"/>
      <c r="E16" s="16">
        <f>Achievements!B19</f>
        <v>5</v>
      </c>
      <c r="F16" s="105" t="str">
        <f>Achievements!C19</f>
        <v>Learn how being active is part of health</v>
      </c>
      <c r="G16" s="16" t="str">
        <f>IF(Achievements!X19&lt;&gt;"", Achievements!X19, " ")</f>
        <v xml:space="preserve"> </v>
      </c>
      <c r="I16" s="343"/>
      <c r="J16" s="16">
        <f>Electives!B20</f>
        <v>5</v>
      </c>
      <c r="K16" s="107" t="str">
        <f>Electives!C20</f>
        <v>Play a game with your den politely</v>
      </c>
      <c r="L16" s="16" t="str">
        <f>IF(Electives!X20&lt;&gt;"", Electives!X20, " ")</f>
        <v xml:space="preserve"> </v>
      </c>
      <c r="N16" s="340"/>
      <c r="O16" s="16">
        <f>Electives!B75</f>
        <v>4</v>
      </c>
      <c r="P16" s="108" t="str">
        <f>Electives!C75</f>
        <v>Create an art piece using shapes</v>
      </c>
      <c r="Q16" s="16" t="str">
        <f>IF(Electives!X75&lt;&gt;"", Electives!X75, " ")</f>
        <v xml:space="preserve"> </v>
      </c>
      <c r="S16" s="177" t="str">
        <f>'Cub Awards'!B19</f>
        <v>c</v>
      </c>
      <c r="T16" s="278" t="str">
        <f>'Cub Awards'!C19</f>
        <v>Explain the buddy system</v>
      </c>
      <c r="U16" s="278"/>
      <c r="V16" s="176" t="str">
        <f>IF('Cub Awards'!X19&lt;&gt;"", 'Cub Awards'!X19, "")</f>
        <v/>
      </c>
    </row>
    <row r="17" spans="1:22">
      <c r="A17" s="45"/>
      <c r="B17" s="46"/>
      <c r="D17" s="344" t="str">
        <f>Achievements!B21</f>
        <v>My Family's Duty to God</v>
      </c>
      <c r="E17" s="344"/>
      <c r="F17" s="344"/>
      <c r="G17" s="344"/>
      <c r="I17" s="343"/>
      <c r="J17" s="16">
        <f>Electives!B21</f>
        <v>6</v>
      </c>
      <c r="K17" s="107" t="str">
        <f>Electives!C21</f>
        <v>Work on a service project</v>
      </c>
      <c r="L17" s="16" t="str">
        <f>IF(Electives!X21&lt;&gt;"", Electives!X21, " ")</f>
        <v xml:space="preserve"> </v>
      </c>
      <c r="N17" s="341"/>
      <c r="O17" s="16">
        <f>Electives!B76</f>
        <v>5</v>
      </c>
      <c r="P17" s="108" t="str">
        <f>Electives!C76</f>
        <v>Use tangrams to create shapes</v>
      </c>
      <c r="Q17" s="16" t="str">
        <f>IF(Electives!X76&lt;&gt;"", Electives!X76, " ")</f>
        <v xml:space="preserve"> </v>
      </c>
      <c r="R17" s="138"/>
      <c r="S17" s="177" t="str">
        <f>'Cub Awards'!B20</f>
        <v>d</v>
      </c>
      <c r="T17" s="278" t="str">
        <f>'Cub Awards'!C20</f>
        <v>Attend a pack overnighter</v>
      </c>
      <c r="U17" s="278"/>
      <c r="V17" s="176" t="str">
        <f>IF('Cub Awards'!X20&lt;&gt;"", 'Cub Awards'!X20, "")</f>
        <v/>
      </c>
    </row>
    <row r="18" spans="1:22" ht="12.75" customHeight="1">
      <c r="A18" s="1" t="s">
        <v>243</v>
      </c>
      <c r="D18" s="332" t="str">
        <f>Achievements!E21</f>
        <v>(do 1 and two of 2-5)</v>
      </c>
      <c r="E18" s="16">
        <f>Achievements!B22</f>
        <v>1</v>
      </c>
      <c r="F18" s="105" t="str">
        <f>Achievements!C22</f>
        <v>Find out what duty to God means</v>
      </c>
      <c r="G18" s="16" t="str">
        <f>IF(Achievements!X22&lt;&gt;"", Achievements!X22, " ")</f>
        <v xml:space="preserve"> </v>
      </c>
      <c r="I18" s="338" t="str">
        <f>Electives!B23</f>
        <v>Family Stories</v>
      </c>
      <c r="J18" s="338"/>
      <c r="K18" s="338"/>
      <c r="L18" s="141" t="str">
        <f>IF(Electives!X22&lt;&gt;"", Electives!X22, " ")</f>
        <v xml:space="preserve"> </v>
      </c>
      <c r="N18" s="338" t="str">
        <f>Electives!B78</f>
        <v>Tiger-iffic!</v>
      </c>
      <c r="O18" s="338"/>
      <c r="P18" s="338"/>
      <c r="Q18" s="338"/>
      <c r="S18" s="177" t="str">
        <f>'Cub Awards'!B21</f>
        <v>e</v>
      </c>
      <c r="T18" s="278" t="str">
        <f>'Cub Awards'!C21</f>
        <v>Complete an oudoor service project</v>
      </c>
      <c r="U18" s="278"/>
      <c r="V18" s="176" t="str">
        <f>IF('Cub Awards'!X21&lt;&gt;"", 'Cub Awards'!X21, "")</f>
        <v/>
      </c>
    </row>
    <row r="19" spans="1:22">
      <c r="A19" s="114" t="str">
        <f>I3</f>
        <v>Curiosity, Intrigue, and Magical Mysteries</v>
      </c>
      <c r="B19" s="16" t="str">
        <f>Electives!X14</f>
        <v/>
      </c>
      <c r="D19" s="333"/>
      <c r="E19" s="16">
        <f>Achievements!B23</f>
        <v>2</v>
      </c>
      <c r="F19" s="142" t="str">
        <f>Achievements!C23</f>
        <v>What makes family member special</v>
      </c>
      <c r="G19" s="16" t="str">
        <f>IF(Achievements!X23&lt;&gt;"", Achievements!X23, " ")</f>
        <v xml:space="preserve"> </v>
      </c>
      <c r="I19" s="343" t="str">
        <f>Electives!E23</f>
        <v>(do 1 and three of 2-8)</v>
      </c>
      <c r="J19" s="16">
        <f>Electives!B24</f>
        <v>1</v>
      </c>
      <c r="K19" s="107" t="str">
        <f>Electives!C24</f>
        <v>Discuss where your family originated</v>
      </c>
      <c r="L19" s="16" t="str">
        <f>IF(Electives!X24&lt;&gt;"", Electives!X24, " ")</f>
        <v xml:space="preserve"> </v>
      </c>
      <c r="N19" s="348" t="str">
        <f>Electives!E78</f>
        <v>(do 1-3 and one of 4-6)</v>
      </c>
      <c r="O19" s="16">
        <f>Electives!B79</f>
        <v>1</v>
      </c>
      <c r="P19" s="107" t="str">
        <f>Electives!C79</f>
        <v>Play two games by yourself</v>
      </c>
      <c r="Q19" s="16" t="str">
        <f>IF(Electives!X79&lt;&gt;"", Electives!X79, " ")</f>
        <v xml:space="preserve"> </v>
      </c>
      <c r="S19" s="177" t="str">
        <f>'Cub Awards'!B22</f>
        <v>f</v>
      </c>
      <c r="T19" s="278" t="str">
        <f>'Cub Awards'!C22</f>
        <v>Complete conservation project</v>
      </c>
      <c r="U19" s="278"/>
      <c r="V19" s="176" t="str">
        <f>IF('Cub Awards'!X22&lt;&gt;"", 'Cub Awards'!X22, "")</f>
        <v/>
      </c>
    </row>
    <row r="20" spans="1:22" ht="12.75" customHeight="1">
      <c r="A20" s="115" t="str">
        <f>I11</f>
        <v>Earning Your Stripes</v>
      </c>
      <c r="B20" s="16" t="str">
        <f>Electives!X22</f>
        <v xml:space="preserve"> </v>
      </c>
      <c r="D20" s="333"/>
      <c r="E20" s="16">
        <f>Achievements!B24</f>
        <v>3</v>
      </c>
      <c r="F20" s="105" t="str">
        <f>Achievements!C24</f>
        <v>Show your family's beliefs</v>
      </c>
      <c r="G20" s="16" t="str">
        <f>IF(Achievements!X24&lt;&gt;"", Achievements!X24, " ")</f>
        <v xml:space="preserve"> </v>
      </c>
      <c r="I20" s="343"/>
      <c r="J20" s="16">
        <f>Electives!B25</f>
        <v>2</v>
      </c>
      <c r="K20" s="107" t="str">
        <f>Electives!C25</f>
        <v>Make a family crest</v>
      </c>
      <c r="L20" s="16" t="str">
        <f>IF(Electives!X25&lt;&gt;"", Electives!X25, " ")</f>
        <v xml:space="preserve"> </v>
      </c>
      <c r="N20" s="348"/>
      <c r="O20" s="16">
        <f>Electives!B80</f>
        <v>2</v>
      </c>
      <c r="P20" s="107" t="str">
        <f>Electives!C80</f>
        <v>Play an inside game</v>
      </c>
      <c r="Q20" s="16" t="str">
        <f>IF(Electives!X80&lt;&gt;"", Electives!X80, " ")</f>
        <v xml:space="preserve"> </v>
      </c>
      <c r="S20" s="177" t="str">
        <f>'Cub Awards'!B23</f>
        <v>g</v>
      </c>
      <c r="T20" s="278" t="str">
        <f>'Cub Awards'!C23</f>
        <v>Earn the Summertime Pack Award</v>
      </c>
      <c r="U20" s="278"/>
      <c r="V20" s="176" t="str">
        <f>IF('Cub Awards'!X23&lt;&gt;"", 'Cub Awards'!X23, "")</f>
        <v/>
      </c>
    </row>
    <row r="21" spans="1:22">
      <c r="A21" s="115" t="str">
        <f>I18</f>
        <v>Family Stories</v>
      </c>
      <c r="B21" s="16" t="str">
        <f>Electives!X32</f>
        <v/>
      </c>
      <c r="D21" s="333"/>
      <c r="E21" s="16">
        <f>Achievements!B25</f>
        <v>4</v>
      </c>
      <c r="F21" s="105" t="str">
        <f>Achievements!C25</f>
        <v>Participate in a worship experience</v>
      </c>
      <c r="G21" s="16" t="str">
        <f>IF(Achievements!X25&lt;&gt;"", Achievements!X25, " ")</f>
        <v xml:space="preserve"> </v>
      </c>
      <c r="I21" s="343"/>
      <c r="J21" s="16">
        <f>Electives!B26</f>
        <v>3</v>
      </c>
      <c r="K21" s="107" t="str">
        <f>Electives!C26</f>
        <v>Find out about your heritage</v>
      </c>
      <c r="L21" s="16" t="str">
        <f>IF(Electives!X26&lt;&gt;"", Electives!X26, " ")</f>
        <v xml:space="preserve"> </v>
      </c>
      <c r="N21" s="348"/>
      <c r="O21" s="16">
        <f>Electives!B81</f>
        <v>3</v>
      </c>
      <c r="P21" s="107" t="str">
        <f>Electives!C81</f>
        <v>Play a problem-solving game</v>
      </c>
      <c r="Q21" s="16" t="str">
        <f>IF(Electives!X81&lt;&gt;"", Electives!X81, " ")</f>
        <v xml:space="preserve"> </v>
      </c>
      <c r="S21" s="177" t="str">
        <f>'Cub Awards'!B24</f>
        <v>h</v>
      </c>
      <c r="T21" s="278" t="str">
        <f>'Cub Awards'!C24</f>
        <v>Participate in nature observation</v>
      </c>
      <c r="U21" s="278"/>
      <c r="V21" s="176" t="str">
        <f>IF('Cub Awards'!X24&lt;&gt;"", 'Cub Awards'!X24, "")</f>
        <v/>
      </c>
    </row>
    <row r="22" spans="1:22">
      <c r="A22" s="115" t="str">
        <f>I27</f>
        <v>Floats and Boats</v>
      </c>
      <c r="B22" s="16" t="str">
        <f>Electives!X41</f>
        <v/>
      </c>
      <c r="D22" s="334"/>
      <c r="E22" s="16">
        <f>Achievements!B26</f>
        <v>5</v>
      </c>
      <c r="F22" s="143" t="str">
        <f>Achievements!C26</f>
        <v>Carry out an act that shows duty to God</v>
      </c>
      <c r="G22" s="16" t="str">
        <f>IF(Achievements!X26&lt;&gt;"", Achievements!X26, " ")</f>
        <v xml:space="preserve"> </v>
      </c>
      <c r="I22" s="343"/>
      <c r="J22" s="16">
        <f>Electives!B27</f>
        <v>4</v>
      </c>
      <c r="K22" s="107" t="str">
        <f>Electives!C27</f>
        <v>Interview a family elder</v>
      </c>
      <c r="L22" s="16" t="str">
        <f>IF(Electives!X27&lt;&gt;"", Electives!X27, " ")</f>
        <v xml:space="preserve"> </v>
      </c>
      <c r="N22" s="348"/>
      <c r="O22" s="16" t="str">
        <f>Electives!B82</f>
        <v>4a</v>
      </c>
      <c r="P22" s="107" t="str">
        <f>Electives!C82</f>
        <v>Play a family video game tournament</v>
      </c>
      <c r="Q22" s="16" t="str">
        <f>IF(Electives!X82&lt;&gt;"", Electives!X82, " ")</f>
        <v xml:space="preserve"> </v>
      </c>
      <c r="S22" s="177" t="str">
        <f>'Cub Awards'!B25</f>
        <v>i</v>
      </c>
      <c r="T22" s="278" t="str">
        <f>'Cub Awards'!C25</f>
        <v>Participate in outdoor aquatics</v>
      </c>
      <c r="U22" s="278"/>
      <c r="V22" s="176" t="str">
        <f>IF('Cub Awards'!X25&lt;&gt;"", 'Cub Awards'!X25, "")</f>
        <v/>
      </c>
    </row>
    <row r="23" spans="1:22">
      <c r="A23" s="116" t="str">
        <f>I35</f>
        <v>Good Knights</v>
      </c>
      <c r="B23" s="16" t="str">
        <f>Electives!X49</f>
        <v/>
      </c>
      <c r="D23" s="344" t="str">
        <f>Achievements!B28</f>
        <v>Team Tiger</v>
      </c>
      <c r="E23" s="344"/>
      <c r="F23" s="344"/>
      <c r="G23" s="344"/>
      <c r="I23" s="343"/>
      <c r="J23" s="16">
        <f>Electives!B28</f>
        <v>5</v>
      </c>
      <c r="K23" s="107" t="str">
        <f>Electives!C28</f>
        <v>Make a family tree</v>
      </c>
      <c r="L23" s="16" t="str">
        <f>IF(Electives!X28&lt;&gt;"", Electives!X28, " ")</f>
        <v xml:space="preserve"> </v>
      </c>
      <c r="N23" s="348"/>
      <c r="O23" s="16" t="str">
        <f>Electives!B83</f>
        <v>4b</v>
      </c>
      <c r="P23" s="145" t="str">
        <f>Electives!C83</f>
        <v>List three tips to help someone learn a game</v>
      </c>
      <c r="Q23" s="16" t="str">
        <f>IF(Electives!X83&lt;&gt;"", Electives!X83, " ")</f>
        <v xml:space="preserve"> </v>
      </c>
      <c r="S23" s="177" t="str">
        <f>'Cub Awards'!B26</f>
        <v>j</v>
      </c>
      <c r="T23" s="278" t="str">
        <f>'Cub Awards'!C26</f>
        <v>Participate in outdoor campfire pgm</v>
      </c>
      <c r="U23" s="278"/>
      <c r="V23" s="176" t="str">
        <f>IF('Cub Awards'!X26&lt;&gt;"", 'Cub Awards'!X26, "")</f>
        <v/>
      </c>
    </row>
    <row r="24" spans="1:22" ht="12.75" customHeight="1">
      <c r="A24" s="115" t="str">
        <f>I42</f>
        <v>Rolling Tigers</v>
      </c>
      <c r="B24" s="16" t="str">
        <f>Electives!X60</f>
        <v/>
      </c>
      <c r="D24" s="346" t="str">
        <f>Achievements!E28</f>
        <v>(do 1-2 and two of 3-5)</v>
      </c>
      <c r="E24" s="16">
        <f>Achievements!B29</f>
        <v>1</v>
      </c>
      <c r="F24" s="105" t="str">
        <f>Achievements!C29</f>
        <v>List different teams you're a part of</v>
      </c>
      <c r="G24" s="16" t="str">
        <f>IF(Achievements!X29&lt;&gt;"", Achievements!X29, " ")</f>
        <v xml:space="preserve"> </v>
      </c>
      <c r="I24" s="343"/>
      <c r="J24" s="16">
        <f>Electives!B29</f>
        <v>6</v>
      </c>
      <c r="K24" s="107" t="str">
        <f>Electives!C29</f>
        <v>Share what your name means</v>
      </c>
      <c r="L24" s="16" t="str">
        <f>IF(Electives!X29&lt;&gt;"", Electives!X29, " ")</f>
        <v xml:space="preserve"> </v>
      </c>
      <c r="N24" s="348"/>
      <c r="O24" s="16" t="str">
        <f>Electives!B84</f>
        <v>4c</v>
      </c>
      <c r="P24" s="108" t="str">
        <f>Electives!C84</f>
        <v>Play an appropriate game with a friend</v>
      </c>
      <c r="Q24" s="16" t="str">
        <f>IF(Electives!X84&lt;&gt;"", Electives!X84, " ")</f>
        <v xml:space="preserve"> </v>
      </c>
      <c r="S24" s="177" t="str">
        <f>'Cub Awards'!B27</f>
        <v>k</v>
      </c>
      <c r="T24" s="278" t="str">
        <f>'Cub Awards'!C27</f>
        <v>Participate in outdoor sporting event</v>
      </c>
      <c r="U24" s="278"/>
      <c r="V24" s="176" t="str">
        <f>IF('Cub Awards'!X27&lt;&gt;"", 'Cub Awards'!X27, "")</f>
        <v/>
      </c>
    </row>
    <row r="25" spans="1:22" ht="12.75" customHeight="1">
      <c r="A25" s="115" t="str">
        <f>N3</f>
        <v>Sky is the Limit</v>
      </c>
      <c r="B25" s="16" t="str">
        <f>Electives!X70</f>
        <v/>
      </c>
      <c r="D25" s="346"/>
      <c r="E25" s="16">
        <f>Achievements!B30</f>
        <v>2</v>
      </c>
      <c r="F25" s="105" t="str">
        <f>Achievements!C30</f>
        <v>Make a den job chart</v>
      </c>
      <c r="G25" s="16" t="str">
        <f>IF(Achievements!X30&lt;&gt;"", Achievements!X30, " ")</f>
        <v xml:space="preserve"> </v>
      </c>
      <c r="I25" s="343"/>
      <c r="J25" s="16">
        <f>Electives!B30</f>
        <v>7</v>
      </c>
      <c r="K25" s="145" t="str">
        <f>Electives!C30</f>
        <v>Share favorite snack from your heritage</v>
      </c>
      <c r="L25" s="16" t="str">
        <f>IF(Electives!X30&lt;&gt;"", Electives!X30, " ")</f>
        <v xml:space="preserve"> </v>
      </c>
      <c r="N25" s="348"/>
      <c r="O25" s="16">
        <f>Electives!B85</f>
        <v>5</v>
      </c>
      <c r="P25" s="107" t="str">
        <f>Electives!C85</f>
        <v>Invent a game and play it</v>
      </c>
      <c r="Q25" s="16" t="str">
        <f>IF(Electives!X85&lt;&gt;"", Electives!X85, " ")</f>
        <v xml:space="preserve"> </v>
      </c>
      <c r="S25" s="177" t="str">
        <f>'Cub Awards'!B28</f>
        <v>l</v>
      </c>
      <c r="T25" s="278" t="str">
        <f>'Cub Awards'!C28</f>
        <v>Participate in outdoor worship service</v>
      </c>
      <c r="U25" s="278"/>
      <c r="V25" s="176" t="str">
        <f>IF('Cub Awards'!X28&lt;&gt;"", 'Cub Awards'!X28, "")</f>
        <v/>
      </c>
    </row>
    <row r="26" spans="1:22" ht="12.75" customHeight="1">
      <c r="A26" s="115" t="str">
        <f>N12</f>
        <v>Stories in Shapes</v>
      </c>
      <c r="B26" s="113" t="str">
        <f>Electives!X77</f>
        <v/>
      </c>
      <c r="D26" s="346"/>
      <c r="E26" s="16">
        <f>Achievements!B31</f>
        <v>3</v>
      </c>
      <c r="F26" s="143" t="str">
        <f>Achievements!C31</f>
        <v>Do two chores at home weekly for a month</v>
      </c>
      <c r="G26" s="16" t="str">
        <f>IF(Achievements!X31&lt;&gt;"", Achievements!X31, " ")</f>
        <v xml:space="preserve"> </v>
      </c>
      <c r="I26" s="343"/>
      <c r="J26" s="16">
        <f>Electives!B31</f>
        <v>8</v>
      </c>
      <c r="K26" s="107" t="str">
        <f>Electives!C31</f>
        <v>Locate your family's origin on a map</v>
      </c>
      <c r="L26" s="16" t="str">
        <f>IF(Electives!X31&lt;&gt;"", Electives!X31, " ")</f>
        <v xml:space="preserve"> </v>
      </c>
      <c r="N26" s="348"/>
      <c r="O26" s="16">
        <f>Electives!B86</f>
        <v>6</v>
      </c>
      <c r="P26" s="107" t="str">
        <f>Electives!C86</f>
        <v>Play a team game with your den</v>
      </c>
      <c r="Q26" s="16" t="str">
        <f>IF(Electives!X86&lt;&gt;"", Electives!X86, " ")</f>
        <v xml:space="preserve"> </v>
      </c>
      <c r="S26" s="177" t="str">
        <f>'Cub Awards'!B29</f>
        <v>m</v>
      </c>
      <c r="T26" s="278" t="str">
        <f>'Cub Awards'!C29</f>
        <v>Explore park</v>
      </c>
      <c r="U26" s="278"/>
      <c r="V26" s="176" t="str">
        <f>IF('Cub Awards'!X29&lt;&gt;"", 'Cub Awards'!X29, "")</f>
        <v/>
      </c>
    </row>
    <row r="27" spans="1:22">
      <c r="A27" s="115" t="str">
        <f>N18</f>
        <v>Tiger-iffic!</v>
      </c>
      <c r="B27" s="16" t="str">
        <f>Electives!X87</f>
        <v xml:space="preserve"> </v>
      </c>
      <c r="D27" s="346"/>
      <c r="E27" s="16">
        <f>Achievements!B32</f>
        <v>4</v>
      </c>
      <c r="F27" s="105" t="str">
        <f>Achievements!C32</f>
        <v>Do activity to help community</v>
      </c>
      <c r="G27" s="16" t="str">
        <f>IF(Achievements!X32&lt;&gt;"", Achievements!X32, " ")</f>
        <v xml:space="preserve"> </v>
      </c>
      <c r="I27" s="338" t="str">
        <f>Electives!B33</f>
        <v>Floats and Boats</v>
      </c>
      <c r="J27" s="338"/>
      <c r="K27" s="338"/>
      <c r="L27" s="141" t="str">
        <f>IF(Electives!X31&lt;&gt;"", Electives!X31, " ")</f>
        <v xml:space="preserve"> </v>
      </c>
      <c r="N27" s="344" t="str">
        <f>Electives!B88</f>
        <v>Tiger: Safe and Smart</v>
      </c>
      <c r="O27" s="344"/>
      <c r="P27" s="344"/>
      <c r="Q27" s="344"/>
      <c r="S27" s="177" t="str">
        <f>'Cub Awards'!B30</f>
        <v>n</v>
      </c>
      <c r="T27" s="278" t="str">
        <f>'Cub Awards'!C30</f>
        <v>Invent and play outside game</v>
      </c>
      <c r="U27" s="278"/>
      <c r="V27" s="176" t="str">
        <f>IF('Cub Awards'!X30&lt;&gt;"", 'Cub Awards'!X30, "")</f>
        <v/>
      </c>
    </row>
    <row r="28" spans="1:22">
      <c r="A28" s="115" t="str">
        <f>N27</f>
        <v>Tiger: Safe and Smart</v>
      </c>
      <c r="B28" s="16" t="str">
        <f>Electives!X98</f>
        <v xml:space="preserve"> </v>
      </c>
      <c r="D28" s="346"/>
      <c r="E28" s="16">
        <f>Achievements!B33</f>
        <v>5</v>
      </c>
      <c r="F28" s="142" t="str">
        <f>Achievements!C33</f>
        <v>Show 3 ways a den makes a good team</v>
      </c>
      <c r="G28" s="16" t="str">
        <f>IF(Achievements!X33&lt;&gt;"", Achievements!X33, " ")</f>
        <v xml:space="preserve"> </v>
      </c>
      <c r="I28" s="343" t="str">
        <f>Electives!E33</f>
        <v>(1-4 and one of 5-7)</v>
      </c>
      <c r="J28" s="16">
        <f>Electives!B34</f>
        <v>1</v>
      </c>
      <c r="K28" s="140" t="str">
        <f>Electives!C34</f>
        <v>Say the SCOUT water safety chant</v>
      </c>
      <c r="L28" s="16" t="str">
        <f>IF(Electives!X34&lt;&gt;"", Electives!X34, " ")</f>
        <v xml:space="preserve"> </v>
      </c>
      <c r="N28" s="343" t="str">
        <f>Electives!E88</f>
        <v>(do 1-8)</v>
      </c>
      <c r="O28" s="16">
        <f>Electives!B89</f>
        <v>1</v>
      </c>
      <c r="P28" s="107" t="str">
        <f>Electives!C89</f>
        <v>Memorize your Address</v>
      </c>
      <c r="Q28" s="16" t="str">
        <f>IF(Electives!X89&lt;&gt;"", Electives!X89, " ")</f>
        <v xml:space="preserve"> </v>
      </c>
    </row>
    <row r="29" spans="1:22" ht="12.75" customHeight="1">
      <c r="A29" s="115" t="str">
        <f>N37</f>
        <v>Tiger Tag</v>
      </c>
      <c r="B29" s="16" t="str">
        <f>Electives!X104</f>
        <v/>
      </c>
      <c r="D29" s="344" t="str">
        <f>Achievements!B35</f>
        <v>Tiger Bites</v>
      </c>
      <c r="E29" s="344"/>
      <c r="F29" s="344"/>
      <c r="G29" s="344"/>
      <c r="I29" s="343"/>
      <c r="J29" s="16">
        <f>Electives!B35</f>
        <v>2</v>
      </c>
      <c r="K29" s="140" t="str">
        <f>Electives!C35</f>
        <v>Importance of buddies and play game</v>
      </c>
      <c r="L29" s="16" t="str">
        <f>IF(Electives!X35&lt;&gt;"", Electives!X35, " ")</f>
        <v xml:space="preserve"> </v>
      </c>
      <c r="N29" s="343"/>
      <c r="O29" s="16">
        <f>Electives!B90</f>
        <v>2</v>
      </c>
      <c r="P29" s="109" t="str">
        <f>Electives!C90</f>
        <v>Memorize an emergency contact's phone #</v>
      </c>
      <c r="Q29" s="16" t="str">
        <f>IF(Electives!X90&lt;&gt;"", Electives!X90, " ")</f>
        <v xml:space="preserve"> </v>
      </c>
    </row>
    <row r="30" spans="1:22" ht="12.75" customHeight="1">
      <c r="A30" s="115" t="str">
        <f>N42</f>
        <v>Tiger Tales</v>
      </c>
      <c r="B30" s="16" t="str">
        <f>Electives!X113</f>
        <v xml:space="preserve"> </v>
      </c>
      <c r="D30" s="347" t="str">
        <f>Achievements!E35</f>
        <v>(do 1-2 and two of 3-6)</v>
      </c>
      <c r="E30" s="16">
        <f>Achievements!B36</f>
        <v>1</v>
      </c>
      <c r="F30" s="105" t="str">
        <f>Achievements!C36</f>
        <v>Identify good and bad food choices</v>
      </c>
      <c r="G30" s="16" t="str">
        <f>IF(Achievements!X36&lt;&gt;"", Achievements!X36, " ")</f>
        <v xml:space="preserve"> </v>
      </c>
      <c r="I30" s="343"/>
      <c r="J30" s="16">
        <f>Electives!B36</f>
        <v>3</v>
      </c>
      <c r="K30" s="140" t="str">
        <f>Electives!C36</f>
        <v>Help someone into the water</v>
      </c>
      <c r="L30" s="16" t="str">
        <f>IF(Electives!X36&lt;&gt;"", Electives!X36, " ")</f>
        <v xml:space="preserve"> </v>
      </c>
      <c r="N30" s="343"/>
      <c r="O30" s="16">
        <f>Electives!B91</f>
        <v>3</v>
      </c>
      <c r="P30" s="107" t="str">
        <f>Electives!C91</f>
        <v>Take 911 safety quiz</v>
      </c>
      <c r="Q30" s="16" t="str">
        <f>IF(Electives!X91&lt;&gt;"", Electives!X91, " ")</f>
        <v xml:space="preserve"> </v>
      </c>
      <c r="S30" s="329" t="s">
        <v>419</v>
      </c>
      <c r="T30" s="329"/>
      <c r="U30" s="329"/>
      <c r="V30" s="329"/>
    </row>
    <row r="31" spans="1:22">
      <c r="A31" s="112" t="str">
        <f>N50</f>
        <v>Tiger Theater</v>
      </c>
      <c r="B31" s="16" t="str">
        <f>Electives!X120</f>
        <v xml:space="preserve"> </v>
      </c>
      <c r="D31" s="347"/>
      <c r="E31" s="16">
        <f>Achievements!B37</f>
        <v>2</v>
      </c>
      <c r="F31" s="105" t="str">
        <f>Achievements!C37</f>
        <v>Keep yourself and area clean</v>
      </c>
      <c r="G31" s="16" t="str">
        <f>IF(Achievements!X37&lt;&gt;"", Achievements!X37, " ")</f>
        <v xml:space="preserve"> </v>
      </c>
      <c r="I31" s="343"/>
      <c r="J31" s="16">
        <f>Electives!B37</f>
        <v>4</v>
      </c>
      <c r="K31" s="147" t="str">
        <f>Electives!C37</f>
        <v>Blow your breath under water and do a glide</v>
      </c>
      <c r="L31" s="16" t="str">
        <f>IF(Electives!X37&lt;&gt;"", Electives!X37, " ")</f>
        <v xml:space="preserve"> </v>
      </c>
      <c r="N31" s="343"/>
      <c r="O31" s="16">
        <f>Electives!B92</f>
        <v>4</v>
      </c>
      <c r="P31" s="107" t="str">
        <f>Electives!C92</f>
        <v>Show "Stop Drop and Roll"</v>
      </c>
      <c r="Q31" s="16" t="str">
        <f>IF(Electives!X92&lt;&gt;"", Electives!X92, " ")</f>
        <v xml:space="preserve"> </v>
      </c>
      <c r="S31" s="329"/>
      <c r="T31" s="329"/>
      <c r="U31" s="329"/>
      <c r="V31" s="329"/>
    </row>
    <row r="32" spans="1:22">
      <c r="A32" s="2"/>
      <c r="B32" s="15"/>
      <c r="D32" s="347"/>
      <c r="E32" s="16">
        <f>Achievements!B38</f>
        <v>3</v>
      </c>
      <c r="F32" s="142" t="str">
        <f>Achievements!C38</f>
        <v>Show difference between fruit and veggie</v>
      </c>
      <c r="G32" s="16" t="str">
        <f>IF(Achievements!X38&lt;&gt;"", Achievements!X38, " ")</f>
        <v xml:space="preserve"> </v>
      </c>
      <c r="I32" s="343"/>
      <c r="J32" s="16">
        <f>Electives!B38</f>
        <v>5</v>
      </c>
      <c r="K32" s="140" t="str">
        <f>Electives!C38</f>
        <v>Identify five different kinds of boats</v>
      </c>
      <c r="L32" s="16" t="str">
        <f>IF(Electives!X38&lt;&gt;"", Electives!X38, " ")</f>
        <v xml:space="preserve"> </v>
      </c>
      <c r="N32" s="343"/>
      <c r="O32" s="16">
        <f>Electives!B93</f>
        <v>5</v>
      </c>
      <c r="P32" s="107" t="str">
        <f>Electives!C93</f>
        <v>Show rolling someone in a blanket</v>
      </c>
      <c r="Q32" s="16" t="str">
        <f>IF(Electives!X93&lt;&gt;"", Electives!X93, " ")</f>
        <v xml:space="preserve"> </v>
      </c>
      <c r="S32" s="10"/>
      <c r="T32" s="178" t="str">
        <f>'Shooting Sports'!C5</f>
        <v>BB Gun: Level 1</v>
      </c>
      <c r="U32" s="10"/>
      <c r="V32" s="10"/>
    </row>
    <row r="33" spans="1:22" ht="12.75" customHeight="1">
      <c r="A33" s="2"/>
      <c r="B33" s="15"/>
      <c r="D33" s="347"/>
      <c r="E33" s="16">
        <f>Achievements!B39</f>
        <v>4</v>
      </c>
      <c r="F33" s="105" t="str">
        <f>Achievements!C39</f>
        <v>Help your family at a meal for a week</v>
      </c>
      <c r="G33" s="16" t="str">
        <f>IF(Achievements!X39&lt;&gt;"", Achievements!X39, " ")</f>
        <v xml:space="preserve"> </v>
      </c>
      <c r="I33" s="343"/>
      <c r="J33" s="16">
        <f>Electives!B39</f>
        <v>6</v>
      </c>
      <c r="K33" s="140" t="str">
        <f>Electives!C39</f>
        <v>Build a boat from recycled materials</v>
      </c>
      <c r="L33" s="16" t="str">
        <f>IF(Electives!X39&lt;&gt;"", Electives!X39, " ")</f>
        <v xml:space="preserve"> </v>
      </c>
      <c r="N33" s="343"/>
      <c r="O33" s="16">
        <f>Electives!B94</f>
        <v>6</v>
      </c>
      <c r="P33" s="107" t="str">
        <f>Electives!C94</f>
        <v>Make a fire escape map</v>
      </c>
      <c r="Q33" s="16" t="str">
        <f>IF(Electives!X94&lt;&gt;"", Electives!X94, " ")</f>
        <v xml:space="preserve"> </v>
      </c>
      <c r="S33" s="148">
        <f>'Shooting Sports'!B6</f>
        <v>1</v>
      </c>
      <c r="T33" s="148" t="str">
        <f>'Shooting Sports'!C6</f>
        <v>Explain what to do if you find gun</v>
      </c>
      <c r="U33" s="148"/>
      <c r="V33" s="148" t="str">
        <f>IF('Shooting Sports'!X6&lt;&gt;"", 'Shooting Sports'!X6, "")</f>
        <v/>
      </c>
    </row>
    <row r="34" spans="1:22" ht="12.75" customHeight="1">
      <c r="A34" s="2"/>
      <c r="B34" s="15"/>
      <c r="D34" s="347"/>
      <c r="E34" s="16">
        <f>Achievements!B40</f>
        <v>5</v>
      </c>
      <c r="F34" s="143" t="str">
        <f>Achievements!C40</f>
        <v>Use manners while eating with your fingers</v>
      </c>
      <c r="G34" s="16" t="str">
        <f>IF(Achievements!X40&lt;&gt;"", Achievements!X40, " ")</f>
        <v xml:space="preserve"> </v>
      </c>
      <c r="I34" s="343"/>
      <c r="J34" s="16">
        <f>Electives!B40</f>
        <v>7</v>
      </c>
      <c r="K34" s="146" t="str">
        <f>Electives!C40</f>
        <v>Show you can wear a life jacket properly</v>
      </c>
      <c r="L34" s="16" t="str">
        <f>IF(Electives!X40&lt;&gt;"", Electives!X40, " ")</f>
        <v xml:space="preserve"> </v>
      </c>
      <c r="N34" s="343"/>
      <c r="O34" s="16">
        <f>Electives!B95</f>
        <v>7</v>
      </c>
      <c r="P34" s="108" t="str">
        <f>Electives!C95</f>
        <v>Explain fire escape map and do fire drill</v>
      </c>
      <c r="Q34" s="16" t="str">
        <f>IF(Electives!X95&lt;&gt;"", Electives!X95, " ")</f>
        <v xml:space="preserve"> </v>
      </c>
      <c r="S34" s="148">
        <f>'Shooting Sports'!B7</f>
        <v>2</v>
      </c>
      <c r="T34" s="148" t="str">
        <f>'Shooting Sports'!C7</f>
        <v>Load, fire, secure gun and safety mech.</v>
      </c>
      <c r="U34" s="148"/>
      <c r="V34" s="148" t="str">
        <f>IF('Shooting Sports'!X7&lt;&gt;"", 'Shooting Sports'!X7, "")</f>
        <v/>
      </c>
    </row>
    <row r="35" spans="1:22">
      <c r="A35" s="88" t="s">
        <v>92</v>
      </c>
      <c r="B35" s="119"/>
      <c r="D35" s="347"/>
      <c r="E35" s="16">
        <f>Achievements!B41</f>
        <v>6</v>
      </c>
      <c r="F35" s="105" t="str">
        <f>Achievements!C41</f>
        <v>Make a good snack choice for den</v>
      </c>
      <c r="G35" s="16" t="str">
        <f>IF(Achievements!X41&lt;&gt;"", Achievements!X41, " ")</f>
        <v xml:space="preserve"> </v>
      </c>
      <c r="I35" s="338" t="str">
        <f>Electives!B42</f>
        <v>Good Knights</v>
      </c>
      <c r="J35" s="338"/>
      <c r="K35" s="338"/>
      <c r="L35" s="338"/>
      <c r="N35" s="343"/>
      <c r="O35" s="16">
        <f>Electives!B96</f>
        <v>8</v>
      </c>
      <c r="P35" s="144" t="str">
        <f>Electives!C96</f>
        <v>Find and check batteries in smoke detectors</v>
      </c>
      <c r="Q35" s="16" t="str">
        <f>IF(Electives!X96&lt;&gt;"", Electives!X96, " ")</f>
        <v xml:space="preserve"> </v>
      </c>
      <c r="S35" s="148">
        <f>'Shooting Sports'!B8</f>
        <v>3</v>
      </c>
      <c r="T35" s="148" t="str">
        <f>'Shooting Sports'!C8</f>
        <v>Demonstrate good shooting techniques</v>
      </c>
      <c r="U35" s="148"/>
      <c r="V35" s="148" t="str">
        <f>IF('Shooting Sports'!X8&lt;&gt;"", 'Shooting Sports'!X8, "")</f>
        <v/>
      </c>
    </row>
    <row r="36" spans="1:22" ht="12.75" customHeight="1">
      <c r="A36" s="89" t="s">
        <v>93</v>
      </c>
      <c r="B36" s="120"/>
      <c r="D36" s="344" t="str">
        <f>Achievements!B43</f>
        <v>Tigers in the Wild</v>
      </c>
      <c r="E36" s="344"/>
      <c r="F36" s="344"/>
      <c r="G36" s="344"/>
      <c r="I36" s="347" t="str">
        <f>Electives!E42</f>
        <v>(do 1-2 and two of 3-6)</v>
      </c>
      <c r="J36" s="16">
        <f>Electives!B43</f>
        <v>1</v>
      </c>
      <c r="K36" s="107" t="str">
        <f>Electives!C43</f>
        <v>Explain one point of the Scout Law</v>
      </c>
      <c r="L36" s="16" t="str">
        <f>IF(Electives!X43&lt;&gt;"", Electives!X43, " ")</f>
        <v xml:space="preserve"> </v>
      </c>
      <c r="N36" s="343"/>
      <c r="O36" s="16">
        <f>Electives!B97</f>
        <v>9</v>
      </c>
      <c r="P36" s="107" t="str">
        <f>Electives!C97</f>
        <v>Visit with an emergency responder</v>
      </c>
      <c r="Q36" s="16" t="str">
        <f>IF(Electives!X97&lt;&gt;"", Electives!X97, " ")</f>
        <v xml:space="preserve"> </v>
      </c>
      <c r="S36" s="148">
        <f>'Shooting Sports'!B9</f>
        <v>4</v>
      </c>
      <c r="T36" s="148" t="str">
        <f>'Shooting Sports'!C9</f>
        <v>Show how to put away and store gun</v>
      </c>
      <c r="U36" s="148"/>
      <c r="V36" s="148" t="str">
        <f>IF('Shooting Sports'!X9&lt;&gt;"", 'Shooting Sports'!X9, "")</f>
        <v/>
      </c>
    </row>
    <row r="37" spans="1:22" ht="12.75" customHeight="1">
      <c r="A37" s="89" t="s">
        <v>334</v>
      </c>
      <c r="B37" s="120"/>
      <c r="D37" s="343" t="str">
        <f>Achievements!E43</f>
        <v>(do 1-3 and one of 4-7)</v>
      </c>
      <c r="E37" s="16">
        <f>Achievements!B44</f>
        <v>1</v>
      </c>
      <c r="F37" s="142" t="str">
        <f>Achievements!C44</f>
        <v>Collect the CS Six Essentials for a hike</v>
      </c>
      <c r="G37" s="16" t="str">
        <f>IF(Achievements!X44&lt;&gt;"", Achievements!X44, " ")</f>
        <v xml:space="preserve"> </v>
      </c>
      <c r="I37" s="347"/>
      <c r="J37" s="16">
        <f>Electives!B44</f>
        <v>2</v>
      </c>
      <c r="K37" s="107" t="str">
        <f>Electives!C44</f>
        <v>Make a code of conduct for your den</v>
      </c>
      <c r="L37" s="16" t="str">
        <f>IF(Electives!X44&lt;&gt;"", Electives!X44, " ")</f>
        <v xml:space="preserve"> </v>
      </c>
      <c r="N37" s="344" t="str">
        <f>Electives!B99</f>
        <v>Tiger Tag</v>
      </c>
      <c r="O37" s="344"/>
      <c r="P37" s="344"/>
      <c r="Q37" s="344"/>
      <c r="S37" s="179"/>
      <c r="T37" s="178" t="str">
        <f>'Shooting Sports'!C11</f>
        <v>BB Gun: Level 2</v>
      </c>
      <c r="U37" s="179"/>
      <c r="V37" s="179" t="str">
        <f>IF('Shooting Sports'!X11&lt;&gt;"", 'Shooting Sports'!X11, "")</f>
        <v/>
      </c>
    </row>
    <row r="38" spans="1:22" ht="12.75" customHeight="1">
      <c r="A38" s="90" t="s">
        <v>94</v>
      </c>
      <c r="B38" s="121"/>
      <c r="D38" s="343"/>
      <c r="E38" s="16">
        <f>Achievements!B45</f>
        <v>2</v>
      </c>
      <c r="F38" s="105" t="str">
        <f>Achievements!C45</f>
        <v>Go for a hike and carry your own gear</v>
      </c>
      <c r="G38" s="16" t="str">
        <f>IF(Achievements!X45&lt;&gt;"", Achievements!X45, " ")</f>
        <v xml:space="preserve"> </v>
      </c>
      <c r="I38" s="347"/>
      <c r="J38" s="16">
        <f>Electives!B45</f>
        <v>3</v>
      </c>
      <c r="K38" s="107" t="str">
        <f>Electives!C45</f>
        <v>Create a den and a personal shield</v>
      </c>
      <c r="L38" s="16" t="str">
        <f>IF(Electives!X45&lt;&gt;"", Electives!X45, " ")</f>
        <v xml:space="preserve"> </v>
      </c>
      <c r="N38" s="332" t="str">
        <f>Electives!E99</f>
        <v>(do 1-2 and one of 3-4)</v>
      </c>
      <c r="O38" s="16">
        <f>Electives!B100</f>
        <v>1</v>
      </c>
      <c r="P38" s="107" t="str">
        <f>Electives!C100</f>
        <v>Tell den about active game</v>
      </c>
      <c r="Q38" s="16" t="str">
        <f>IF(Electives!X100&lt;&gt;"", Electives!X100, " ")</f>
        <v xml:space="preserve"> </v>
      </c>
      <c r="S38" s="148">
        <f>'Shooting Sports'!B12</f>
        <v>1</v>
      </c>
      <c r="T38" s="148" t="str">
        <f>'Shooting Sports'!C12</f>
        <v>Earn the Level 1 Emblem for BB Gun</v>
      </c>
      <c r="U38" s="148"/>
      <c r="V38" s="148" t="str">
        <f>IF('Shooting Sports'!X12&lt;&gt;"", 'Shooting Sports'!X12, "")</f>
        <v/>
      </c>
    </row>
    <row r="39" spans="1:22" ht="12.75" customHeight="1">
      <c r="A39" s="2"/>
      <c r="B39" s="15"/>
      <c r="D39" s="343"/>
      <c r="E39" s="16" t="str">
        <f>Achievements!B46</f>
        <v>3a</v>
      </c>
      <c r="F39" s="105" t="str">
        <f>Achievements!C46</f>
        <v>Talk about being clean in outdoors</v>
      </c>
      <c r="G39" s="16" t="str">
        <f>IF(Achievements!X46&lt;&gt;"", Achievements!X46, " ")</f>
        <v xml:space="preserve"> </v>
      </c>
      <c r="I39" s="347"/>
      <c r="J39" s="16">
        <f>Electives!B46</f>
        <v>4</v>
      </c>
      <c r="K39" s="110" t="str">
        <f>Electives!C46</f>
        <v>Build a castle out of recycled materials</v>
      </c>
      <c r="L39" s="16" t="str">
        <f>IF(Electives!X46&lt;&gt;"", Electives!X46, " ")</f>
        <v xml:space="preserve"> </v>
      </c>
      <c r="N39" s="333"/>
      <c r="O39" s="16">
        <f>Electives!B101</f>
        <v>2</v>
      </c>
      <c r="P39" s="108" t="str">
        <f>Electives!C101</f>
        <v>Play two games with den.  Discuss</v>
      </c>
      <c r="Q39" s="16" t="str">
        <f>IF(Electives!X101&lt;&gt;"", Electives!X101, " ")</f>
        <v xml:space="preserve"> </v>
      </c>
      <c r="S39" s="148" t="str">
        <f>'Shooting Sports'!B13</f>
        <v>S1</v>
      </c>
      <c r="T39" s="148" t="str">
        <f>'Shooting Sports'!C13</f>
        <v>Demonstrate one shooting position</v>
      </c>
      <c r="U39" s="148"/>
      <c r="V39" s="148" t="str">
        <f>IF('Shooting Sports'!X13&lt;&gt;"", 'Shooting Sports'!X13, "")</f>
        <v/>
      </c>
    </row>
    <row r="40" spans="1:22">
      <c r="D40" s="343"/>
      <c r="E40" s="16" t="str">
        <f>Achievements!B47</f>
        <v>3b</v>
      </c>
      <c r="F40" s="105" t="str">
        <f>Achievements!C47</f>
        <v>Discuss "trash your trash"</v>
      </c>
      <c r="G40" s="16" t="str">
        <f>IF(Achievements!X47&lt;&gt;"", Achievements!X47, " ")</f>
        <v xml:space="preserve"> </v>
      </c>
      <c r="I40" s="347"/>
      <c r="J40" s="16">
        <f>Electives!B47</f>
        <v>5</v>
      </c>
      <c r="K40" s="107" t="str">
        <f>Electives!C47</f>
        <v>Design a Tiger Knight obstacle course</v>
      </c>
      <c r="L40" s="16" t="str">
        <f>IF(Electives!X47&lt;&gt;"", Electives!X47, " ")</f>
        <v xml:space="preserve"> </v>
      </c>
      <c r="N40" s="333"/>
      <c r="O40" s="16">
        <f>Electives!B102</f>
        <v>3</v>
      </c>
      <c r="P40" s="107" t="str">
        <f>Electives!C102</f>
        <v>Play a relay game with your den</v>
      </c>
      <c r="Q40" s="16" t="str">
        <f>IF(Electives!X102&lt;&gt;"", Electives!X102, " ")</f>
        <v xml:space="preserve"> </v>
      </c>
      <c r="S40" s="148" t="str">
        <f>'Shooting Sports'!B14</f>
        <v>S2</v>
      </c>
      <c r="T40" s="148" t="str">
        <f>'Shooting Sports'!C14</f>
        <v>Fire 5 BBs in 2 volleys at the Tiger target</v>
      </c>
      <c r="U40" s="148"/>
      <c r="V40" s="148" t="str">
        <f>IF('Shooting Sports'!X14&lt;&gt;"", 'Shooting Sports'!X14, "")</f>
        <v/>
      </c>
    </row>
    <row r="41" spans="1:22">
      <c r="D41" s="343"/>
      <c r="E41" s="16" t="str">
        <f>Achievements!B48</f>
        <v>3c</v>
      </c>
      <c r="F41" s="142" t="str">
        <f>Achievements!C48</f>
        <v>Apply Outdoor Code and Leave no Trace</v>
      </c>
      <c r="G41" s="16" t="str">
        <f>IF(Achievements!X48&lt;&gt;"", Achievements!X48, " ")</f>
        <v xml:space="preserve"> </v>
      </c>
      <c r="I41" s="347"/>
      <c r="J41" s="16">
        <f>Electives!B48</f>
        <v>6</v>
      </c>
      <c r="K41" s="107" t="str">
        <f>Electives!C48</f>
        <v>Participate in a service project</v>
      </c>
      <c r="L41" s="16" t="str">
        <f>IF(Electives!X48&lt;&gt;"", Electives!X48, " ")</f>
        <v xml:space="preserve"> </v>
      </c>
      <c r="N41" s="334"/>
      <c r="O41" s="16">
        <f>Electives!B103</f>
        <v>4</v>
      </c>
      <c r="P41" s="108" t="str">
        <f>Electives!C103</f>
        <v>Choose an outdoor game with you den</v>
      </c>
      <c r="Q41" s="16" t="str">
        <f>IF(Electives!X103&lt;&gt;"", Electives!X103, " ")</f>
        <v xml:space="preserve"> </v>
      </c>
      <c r="S41" s="148" t="str">
        <f>'Shooting Sports'!B15</f>
        <v>S3</v>
      </c>
      <c r="T41" s="148" t="str">
        <f>'Shooting Sports'!C15</f>
        <v>Demonstrate/Explain range commands</v>
      </c>
      <c r="U41" s="148"/>
      <c r="V41" s="148" t="str">
        <f>IF('Shooting Sports'!X15&lt;&gt;"", 'Shooting Sports'!X15, "")</f>
        <v/>
      </c>
    </row>
    <row r="42" spans="1:22" ht="12.75" customHeight="1">
      <c r="D42" s="343"/>
      <c r="E42" s="16">
        <f>Achievements!B49</f>
        <v>4</v>
      </c>
      <c r="F42" s="105" t="str">
        <f>Achievements!C49</f>
        <v>Find plant/animal signs on a hike</v>
      </c>
      <c r="G42" s="16" t="str">
        <f>IF(Achievements!X49&lt;&gt;"", Achievements!X49, " ")</f>
        <v xml:space="preserve"> </v>
      </c>
      <c r="I42" s="338" t="str">
        <f>Electives!B50</f>
        <v>Rolling Tigers</v>
      </c>
      <c r="J42" s="338"/>
      <c r="K42" s="338"/>
      <c r="L42" s="338"/>
      <c r="N42" s="344" t="str">
        <f>Electives!B105</f>
        <v>Tiger Tales</v>
      </c>
      <c r="O42" s="344"/>
      <c r="P42" s="344"/>
      <c r="Q42" s="344"/>
      <c r="S42" s="179"/>
      <c r="T42" s="178" t="str">
        <f>'Shooting Sports'!C17</f>
        <v>Archery: Level 1</v>
      </c>
      <c r="U42" s="179"/>
      <c r="V42" s="179" t="str">
        <f>IF('Shooting Sports'!X17&lt;&gt;"", 'Shooting Sports'!X17, "")</f>
        <v/>
      </c>
    </row>
    <row r="43" spans="1:22" ht="12.75" customHeight="1">
      <c r="D43" s="343"/>
      <c r="E43" s="16">
        <f>Achievements!B50</f>
        <v>5</v>
      </c>
      <c r="F43" s="105" t="str">
        <f>Achievements!C50</f>
        <v>Participate in campfire</v>
      </c>
      <c r="G43" s="16" t="str">
        <f>IF(Achievements!X50&lt;&gt;"", Achievements!X50, " ")</f>
        <v xml:space="preserve"> </v>
      </c>
      <c r="I43" s="343" t="str">
        <f>Electives!E50</f>
        <v>(do 1-3 and two of 4-9)</v>
      </c>
      <c r="J43" s="16">
        <f>Electives!B51</f>
        <v>1</v>
      </c>
      <c r="K43" s="140" t="str">
        <f>Electives!C51</f>
        <v>Demonstrate proper safety gear</v>
      </c>
      <c r="L43" s="16" t="str">
        <f>IF(Electives!X51&lt;&gt;"", Electives!X51, " ")</f>
        <v xml:space="preserve"> </v>
      </c>
      <c r="N43" s="343" t="str">
        <f>Electives!E105</f>
        <v>(do four)</v>
      </c>
      <c r="O43" s="16">
        <f>Electives!B106</f>
        <v>1</v>
      </c>
      <c r="P43" s="107" t="str">
        <f>Electives!C106</f>
        <v>Create a tall tale with your den</v>
      </c>
      <c r="Q43" s="16" t="str">
        <f>IF(Electives!X106&lt;&gt;"", Electives!X106, " ")</f>
        <v xml:space="preserve"> </v>
      </c>
      <c r="S43" s="148">
        <f>'Shooting Sports'!B18</f>
        <v>1</v>
      </c>
      <c r="T43" s="148" t="str">
        <f>'Shooting Sports'!C18</f>
        <v>Follow archery range rules and whistles</v>
      </c>
      <c r="U43" s="148"/>
      <c r="V43" s="148" t="str">
        <f>IF('Shooting Sports'!X18&lt;&gt;"", 'Shooting Sports'!X18, "")</f>
        <v/>
      </c>
    </row>
    <row r="44" spans="1:22" ht="13.15" customHeight="1">
      <c r="A44" s="2"/>
      <c r="B44" s="15"/>
      <c r="D44" s="343"/>
      <c r="E44" s="16">
        <f>Achievements!B51</f>
        <v>6</v>
      </c>
      <c r="F44" s="105" t="str">
        <f>Achievements!C51</f>
        <v>Find two different trees and plants</v>
      </c>
      <c r="G44" s="16" t="str">
        <f>IF(Achievements!X51&lt;&gt;"", Achievements!X51, " ")</f>
        <v xml:space="preserve"> </v>
      </c>
      <c r="I44" s="343"/>
      <c r="J44" s="16">
        <f>Electives!B52</f>
        <v>2</v>
      </c>
      <c r="K44" s="140" t="str">
        <f>Electives!C52</f>
        <v>Learn and demonstrate bike safety</v>
      </c>
      <c r="L44" s="16" t="str">
        <f>IF(Electives!X52&lt;&gt;"", Electives!X52, " ")</f>
        <v xml:space="preserve"> </v>
      </c>
      <c r="N44" s="343"/>
      <c r="O44" s="16">
        <f>Electives!B107</f>
        <v>2</v>
      </c>
      <c r="P44" s="107" t="str">
        <f>Electives!C107</f>
        <v>Share your own tall tale</v>
      </c>
      <c r="Q44" s="16" t="str">
        <f>IF(Electives!X107&lt;&gt;"", Electives!X107, " ")</f>
        <v xml:space="preserve"> </v>
      </c>
      <c r="S44" s="148">
        <f>'Shooting Sports'!B19</f>
        <v>2</v>
      </c>
      <c r="T44" s="148" t="str">
        <f>'Shooting Sports'!C19</f>
        <v>Identify recurve and compound bow</v>
      </c>
      <c r="U44" s="148"/>
      <c r="V44" s="148" t="str">
        <f>IF('Shooting Sports'!X19&lt;&gt;"", 'Shooting Sports'!X19, "")</f>
        <v/>
      </c>
    </row>
    <row r="45" spans="1:22" ht="12.75" customHeight="1">
      <c r="A45" s="2"/>
      <c r="B45" s="15"/>
      <c r="D45" s="343"/>
      <c r="E45" s="16">
        <f>Achievements!B52</f>
        <v>7</v>
      </c>
      <c r="F45" s="105" t="str">
        <f>Achievements!C52</f>
        <v>Visit nature center/zoo/etc</v>
      </c>
      <c r="G45" s="16" t="str">
        <f>IF(Achievements!X52&lt;&gt;"", Achievements!X52, " ")</f>
        <v xml:space="preserve"> </v>
      </c>
      <c r="I45" s="343"/>
      <c r="J45" s="16">
        <f>Electives!B53</f>
        <v>3</v>
      </c>
      <c r="K45" s="140" t="str">
        <f>Electives!C53</f>
        <v>Demonstrate proper hand signals</v>
      </c>
      <c r="L45" s="16" t="str">
        <f>IF(Electives!X53&lt;&gt;"", Electives!X53, " ")</f>
        <v xml:space="preserve"> </v>
      </c>
      <c r="N45" s="343"/>
      <c r="O45" s="16">
        <f>Electives!B108</f>
        <v>3</v>
      </c>
      <c r="P45" s="107" t="str">
        <f>Electives!C108</f>
        <v>Read tall tale with adult partner</v>
      </c>
      <c r="Q45" s="16" t="str">
        <f>IF(Electives!X108&lt;&gt;"", Electives!X108, " ")</f>
        <v xml:space="preserve"> </v>
      </c>
      <c r="S45" s="148">
        <f>'Shooting Sports'!B20</f>
        <v>3</v>
      </c>
      <c r="T45" s="148" t="str">
        <f>'Shooting Sports'!C20</f>
        <v>Demonstrate arm/finger guards &amp; quiver</v>
      </c>
      <c r="U45" s="148"/>
      <c r="V45" s="148" t="str">
        <f>IF('Shooting Sports'!X20&lt;&gt;"", 'Shooting Sports'!X20, "")</f>
        <v/>
      </c>
    </row>
    <row r="46" spans="1:22">
      <c r="A46" s="2"/>
      <c r="B46" s="15"/>
      <c r="I46" s="343"/>
      <c r="J46" s="16">
        <f>Electives!B54</f>
        <v>4</v>
      </c>
      <c r="K46" s="140" t="str">
        <f>Electives!C54</f>
        <v>Do a safety check on your bicycle</v>
      </c>
      <c r="L46" s="16" t="str">
        <f>IF(Electives!X54&lt;&gt;"", Electives!X54, " ")</f>
        <v xml:space="preserve"> </v>
      </c>
      <c r="N46" s="343"/>
      <c r="O46" s="16">
        <f>Electives!B109</f>
        <v>4</v>
      </c>
      <c r="P46" s="110" t="str">
        <f>Electives!C109</f>
        <v>Share a piece of art from your tall tale</v>
      </c>
      <c r="Q46" s="16" t="str">
        <f>IF(Electives!X109&lt;&gt;"", Electives!X109, " ")</f>
        <v xml:space="preserve"> </v>
      </c>
      <c r="S46" s="148">
        <f>'Shooting Sports'!B21</f>
        <v>4</v>
      </c>
      <c r="T46" s="148" t="str">
        <f>'Shooting Sports'!C21</f>
        <v>Properly shoot a bow</v>
      </c>
      <c r="U46" s="148"/>
      <c r="V46" s="148" t="str">
        <f>IF('Shooting Sports'!X21&lt;&gt;"", 'Shooting Sports'!X21, "")</f>
        <v/>
      </c>
    </row>
    <row r="47" spans="1:22">
      <c r="A47" s="2"/>
      <c r="B47" s="15"/>
      <c r="I47" s="343"/>
      <c r="J47" s="16">
        <f>Electives!B55</f>
        <v>5</v>
      </c>
      <c r="K47" s="140" t="str">
        <f>Electives!C55</f>
        <v>Go on a bicycle hike</v>
      </c>
      <c r="L47" s="16" t="str">
        <f>IF(Electives!X55&lt;&gt;"", Electives!X55, " ")</f>
        <v xml:space="preserve"> </v>
      </c>
      <c r="N47" s="343"/>
      <c r="O47" s="16">
        <f>Electives!B110</f>
        <v>5</v>
      </c>
      <c r="P47" s="107" t="str">
        <f>Electives!C110</f>
        <v>Play a game from the past</v>
      </c>
      <c r="Q47" s="16" t="str">
        <f>IF(Electives!X110&lt;&gt;"", Electives!X110, " ")</f>
        <v xml:space="preserve"> </v>
      </c>
      <c r="S47" s="148">
        <f>'Shooting Sports'!B22</f>
        <v>5</v>
      </c>
      <c r="T47" s="148" t="str">
        <f>'Shooting Sports'!C22</f>
        <v>Safely retrieve arrows</v>
      </c>
      <c r="U47" s="148"/>
      <c r="V47" s="148" t="str">
        <f>IF('Shooting Sports'!X22&lt;&gt;"", 'Shooting Sports'!X22, "")</f>
        <v/>
      </c>
    </row>
    <row r="48" spans="1:22" ht="12.75" customHeight="1">
      <c r="I48" s="343"/>
      <c r="J48" s="16">
        <f>Electives!B56</f>
        <v>6</v>
      </c>
      <c r="K48" s="140" t="str">
        <f>Electives!C56</f>
        <v>Discuss two different kinds of bicycles</v>
      </c>
      <c r="L48" s="16" t="str">
        <f>IF(Electives!X56&lt;&gt;"", Electives!X56, " ")</f>
        <v xml:space="preserve"> </v>
      </c>
      <c r="N48" s="343"/>
      <c r="O48" s="16">
        <f>Electives!B111</f>
        <v>6</v>
      </c>
      <c r="P48" s="107" t="str">
        <f>Electives!C111</f>
        <v>Sing two folk songs</v>
      </c>
      <c r="Q48" s="16" t="str">
        <f>IF(Electives!X111&lt;&gt;"", Electives!X111, " ")</f>
        <v xml:space="preserve"> </v>
      </c>
      <c r="S48" s="179"/>
      <c r="T48" s="178" t="str">
        <f>'Shooting Sports'!C24</f>
        <v>Archery: Level 2</v>
      </c>
      <c r="U48" s="179"/>
      <c r="V48" s="179" t="str">
        <f>IF('Shooting Sports'!X24&lt;&gt;"", 'Shooting Sports'!X24, "")</f>
        <v/>
      </c>
    </row>
    <row r="49" spans="2:22" ht="12.75" customHeight="1">
      <c r="B49" s="139"/>
      <c r="I49" s="343"/>
      <c r="J49" s="16">
        <f>Electives!B57</f>
        <v>7</v>
      </c>
      <c r="K49" s="140" t="str">
        <f>Electives!C57</f>
        <v>Share about a famous cyclist</v>
      </c>
      <c r="L49" s="16" t="str">
        <f>IF(Electives!X57&lt;&gt;"", Electives!X57, " ")</f>
        <v xml:space="preserve"> </v>
      </c>
      <c r="N49" s="343"/>
      <c r="O49" s="16">
        <f>Electives!B112</f>
        <v>7</v>
      </c>
      <c r="P49" s="107" t="str">
        <f>Electives!C112</f>
        <v>Visit a historical museum or landmark</v>
      </c>
      <c r="Q49" s="16" t="str">
        <f>IF(Electives!X112&lt;&gt;"", Electives!X112, " ")</f>
        <v xml:space="preserve"> </v>
      </c>
      <c r="S49" s="148">
        <f>'Shooting Sports'!B25</f>
        <v>1</v>
      </c>
      <c r="T49" s="148" t="str">
        <f>'Shooting Sports'!C25</f>
        <v>Earn the Level 1 Emblem for Archery</v>
      </c>
      <c r="U49" s="148"/>
      <c r="V49" s="148" t="str">
        <f>IF('Shooting Sports'!X25&lt;&gt;"", 'Shooting Sports'!X25, "")</f>
        <v/>
      </c>
    </row>
    <row r="50" spans="2:22">
      <c r="B50" s="139"/>
      <c r="D50" s="139"/>
      <c r="E50" s="139"/>
      <c r="G50" s="139"/>
      <c r="I50" s="343"/>
      <c r="J50" s="16">
        <f>Electives!B58</f>
        <v>8</v>
      </c>
      <c r="K50" s="146" t="str">
        <f>Electives!C58</f>
        <v>Visit a police dept to learn about bike laws</v>
      </c>
      <c r="L50" s="16" t="str">
        <f>IF(Electives!X58&lt;&gt;"", Electives!X58, " ")</f>
        <v xml:space="preserve"> </v>
      </c>
      <c r="N50" s="344" t="str">
        <f>Electives!B114</f>
        <v>Tiger Theater</v>
      </c>
      <c r="O50" s="344"/>
      <c r="P50" s="344"/>
      <c r="Q50" s="344"/>
      <c r="S50" s="148" t="str">
        <f>'Shooting Sports'!B26</f>
        <v>S1</v>
      </c>
      <c r="T50" s="148" t="str">
        <f>'Shooting Sports'!C26</f>
        <v>Identify 3 arrow and 3 bow parts</v>
      </c>
      <c r="U50" s="148"/>
      <c r="V50" s="148" t="str">
        <f>IF('Shooting Sports'!X26&lt;&gt;"", 'Shooting Sports'!X26, "")</f>
        <v/>
      </c>
    </row>
    <row r="51" spans="2:22">
      <c r="B51" s="139"/>
      <c r="D51" s="139"/>
      <c r="E51" s="139"/>
      <c r="G51" s="139"/>
      <c r="I51" s="343"/>
      <c r="J51" s="16">
        <f>Electives!B59</f>
        <v>9</v>
      </c>
      <c r="K51" s="140" t="str">
        <f>Electives!C59</f>
        <v>Identify two jobs that use bicycles</v>
      </c>
      <c r="L51" s="16" t="str">
        <f>IF(Electives!X59&lt;&gt;"", Electives!X59, " ")</f>
        <v xml:space="preserve"> </v>
      </c>
      <c r="N51" s="343" t="str">
        <f>Electives!E114</f>
        <v>(do four)</v>
      </c>
      <c r="O51" s="16">
        <f>Electives!B115</f>
        <v>1</v>
      </c>
      <c r="P51" s="107" t="str">
        <f>Electives!C115</f>
        <v>Discuss types of theater</v>
      </c>
      <c r="Q51" s="16" t="str">
        <f>IF(Electives!X115&lt;&gt;"", Electives!X115, " ")</f>
        <v xml:space="preserve"> </v>
      </c>
      <c r="S51" s="148" t="str">
        <f>'Shooting Sports'!B27</f>
        <v>S2</v>
      </c>
      <c r="T51" s="148" t="str">
        <f>'Shooting Sports'!C27</f>
        <v>Loose 3 arrows in 2 volleys</v>
      </c>
      <c r="U51" s="148"/>
      <c r="V51" s="148" t="str">
        <f>IF('Shooting Sports'!X27&lt;&gt;"", 'Shooting Sports'!X27, "")</f>
        <v/>
      </c>
    </row>
    <row r="52" spans="2:22">
      <c r="B52" s="139"/>
      <c r="D52" s="139"/>
      <c r="E52" s="139"/>
      <c r="G52" s="139"/>
      <c r="N52" s="343"/>
      <c r="O52" s="16">
        <f>Electives!B116</f>
        <v>2</v>
      </c>
      <c r="P52" s="107" t="str">
        <f>Electives!C116</f>
        <v>Play a game of one-word charades</v>
      </c>
      <c r="Q52" s="16" t="str">
        <f>IF(Electives!X116&lt;&gt;"", Electives!X116, " ")</f>
        <v xml:space="preserve"> </v>
      </c>
      <c r="S52" s="148" t="str">
        <f>'Shooting Sports'!B28</f>
        <v>S3</v>
      </c>
      <c r="T52" s="148" t="str">
        <f>'Shooting Sports'!C28</f>
        <v>Demonstrate/Explain range commands</v>
      </c>
      <c r="U52" s="148"/>
      <c r="V52" s="148" t="str">
        <f>IF('Shooting Sports'!X28&lt;&gt;"", 'Shooting Sports'!X28, "")</f>
        <v/>
      </c>
    </row>
    <row r="53" spans="2:22" ht="12.75" customHeight="1">
      <c r="B53" s="139"/>
      <c r="D53" s="139"/>
      <c r="E53" s="139"/>
      <c r="G53" s="139"/>
      <c r="N53" s="343"/>
      <c r="O53" s="16">
        <f>Electives!B117</f>
        <v>3</v>
      </c>
      <c r="P53" s="107" t="str">
        <f>Electives!C117</f>
        <v>Make a puppet</v>
      </c>
      <c r="Q53" s="16" t="str">
        <f>IF(Electives!X117&lt;&gt;"", Electives!X117, " ")</f>
        <v xml:space="preserve"> </v>
      </c>
      <c r="S53" s="179"/>
      <c r="T53" s="178" t="str">
        <f>'Shooting Sports'!C30</f>
        <v>Slingshot: Level 1</v>
      </c>
      <c r="U53" s="179"/>
      <c r="V53" s="179" t="str">
        <f>IF('Shooting Sports'!X30&lt;&gt;"", 'Shooting Sports'!X30, "")</f>
        <v/>
      </c>
    </row>
    <row r="54" spans="2:22" ht="13.15" customHeight="1">
      <c r="B54" s="139"/>
      <c r="D54" s="139"/>
      <c r="E54" s="139"/>
      <c r="G54" s="139"/>
      <c r="N54" s="343"/>
      <c r="O54" s="16">
        <f>Electives!B118</f>
        <v>4</v>
      </c>
      <c r="P54" s="107" t="str">
        <f>Electives!C118</f>
        <v>Perform a simple reader's theater</v>
      </c>
      <c r="Q54" s="16" t="str">
        <f>IF(Electives!X118&lt;&gt;"", Electives!X118, " ")</f>
        <v xml:space="preserve"> </v>
      </c>
      <c r="S54" s="148">
        <f>'Shooting Sports'!B31</f>
        <v>1</v>
      </c>
      <c r="T54" s="148" t="str">
        <f>'Shooting Sports'!C31</f>
        <v>Demonstrate good shooting techniques</v>
      </c>
      <c r="U54" s="148"/>
      <c r="V54" s="148" t="str">
        <f>IF('Shooting Sports'!X31&lt;&gt;"", 'Shooting Sports'!X31, "")</f>
        <v/>
      </c>
    </row>
    <row r="55" spans="2:22">
      <c r="B55" s="139"/>
      <c r="D55" s="139"/>
      <c r="E55" s="139"/>
      <c r="G55" s="139"/>
      <c r="N55" s="343"/>
      <c r="O55" s="16">
        <f>Electives!B119</f>
        <v>5</v>
      </c>
      <c r="P55" s="107" t="str">
        <f>Electives!C119</f>
        <v>Watch a play or attend a story time</v>
      </c>
      <c r="Q55" s="16" t="str">
        <f>IF(Electives!X119&lt;&gt;"", Electives!X119, " ")</f>
        <v xml:space="preserve"> </v>
      </c>
      <c r="S55" s="148">
        <f>'Shooting Sports'!B32</f>
        <v>2</v>
      </c>
      <c r="T55" s="148" t="str">
        <f>'Shooting Sports'!C32</f>
        <v>Explain parts of slingshot</v>
      </c>
      <c r="U55" s="148"/>
      <c r="V55" s="148" t="str">
        <f>IF('Shooting Sports'!X32&lt;&gt;"", 'Shooting Sports'!X32, "")</f>
        <v/>
      </c>
    </row>
    <row r="56" spans="2:22">
      <c r="B56" s="139"/>
      <c r="D56" s="139"/>
      <c r="E56" s="139"/>
      <c r="G56" s="139"/>
      <c r="S56" s="148">
        <f>'Shooting Sports'!B33</f>
        <v>3</v>
      </c>
      <c r="T56" s="148" t="str">
        <f>'Shooting Sports'!C33</f>
        <v>Explain types of ammo</v>
      </c>
      <c r="U56" s="148"/>
      <c r="V56" s="148" t="str">
        <f>IF('Shooting Sports'!X33&lt;&gt;"", 'Shooting Sports'!X33, "")</f>
        <v/>
      </c>
    </row>
    <row r="57" spans="2:22" ht="12.75" customHeight="1">
      <c r="B57" s="139"/>
      <c r="D57" s="139"/>
      <c r="E57" s="139"/>
      <c r="G57" s="139"/>
      <c r="S57" s="148">
        <f>'Shooting Sports'!B34</f>
        <v>4</v>
      </c>
      <c r="T57" s="148" t="str">
        <f>'Shooting Sports'!C34</f>
        <v>Explain types of targets</v>
      </c>
      <c r="U57" s="148"/>
      <c r="V57" s="148" t="str">
        <f>IF('Shooting Sports'!X34&lt;&gt;"", 'Shooting Sports'!X34, "")</f>
        <v/>
      </c>
    </row>
    <row r="58" spans="2:22" ht="12.75" customHeight="1">
      <c r="B58" s="139"/>
      <c r="D58" s="139"/>
      <c r="E58" s="139"/>
      <c r="G58" s="139"/>
      <c r="S58" s="179"/>
      <c r="T58" s="178" t="str">
        <f>'Shooting Sports'!C36</f>
        <v>Slingshot: Level 2</v>
      </c>
      <c r="U58" s="179"/>
      <c r="V58" s="179" t="str">
        <f>IF('Shooting Sports'!X36&lt;&gt;"", 'Shooting Sports'!X36, "")</f>
        <v/>
      </c>
    </row>
    <row r="59" spans="2:22">
      <c r="D59" s="139"/>
      <c r="E59" s="139"/>
      <c r="G59" s="139"/>
      <c r="S59" s="148">
        <f>'Shooting Sports'!B37</f>
        <v>1</v>
      </c>
      <c r="T59" s="148" t="str">
        <f>'Shooting Sports'!C37</f>
        <v>Earn the Level 1 Emblem for Slingshot</v>
      </c>
      <c r="U59" s="148"/>
      <c r="V59" s="148" t="str">
        <f>IF('Shooting Sports'!X37&lt;&gt;"", 'Shooting Sports'!X37, "")</f>
        <v/>
      </c>
    </row>
    <row r="60" spans="2:22">
      <c r="S60" s="148" t="str">
        <f>'Shooting Sports'!B38</f>
        <v>S1</v>
      </c>
      <c r="T60" s="148" t="str">
        <f>'Shooting Sports'!C38</f>
        <v>Fire 3 shots in 2 volleys at a target</v>
      </c>
      <c r="U60" s="148"/>
      <c r="V60" s="148" t="str">
        <f>IF('Shooting Sports'!X38&lt;&gt;"", 'Shooting Sports'!X38, "")</f>
        <v/>
      </c>
    </row>
    <row r="61" spans="2:22">
      <c r="S61" s="148" t="str">
        <f>'Shooting Sports'!B39</f>
        <v>S2</v>
      </c>
      <c r="T61" s="148" t="str">
        <f>'Shooting Sports'!C39</f>
        <v>Demonstrate/Explain range commands</v>
      </c>
      <c r="U61" s="148"/>
      <c r="V61" s="148" t="str">
        <f>IF('Shooting Sports'!X39&lt;&gt;"", 'Shooting Sports'!X39, "")</f>
        <v/>
      </c>
    </row>
    <row r="62" spans="2:22">
      <c r="S62" s="148" t="str">
        <f>'Shooting Sports'!B40</f>
        <v>S3</v>
      </c>
      <c r="T62" s="148" t="str">
        <f>'Shooting Sports'!C40</f>
        <v>Shoot with your off hand</v>
      </c>
      <c r="U62" s="148"/>
      <c r="V62" s="148" t="str">
        <f>IF('Shooting Sports'!X40&lt;&gt;"", 'Shooting Sports'!X40, "")</f>
        <v/>
      </c>
    </row>
    <row r="63" spans="2:22" ht="12.75" customHeight="1">
      <c r="B63" s="139"/>
    </row>
    <row r="64" spans="2:22" ht="12.75" customHeight="1">
      <c r="B64" s="139"/>
      <c r="D64" s="139"/>
      <c r="E64" s="139"/>
      <c r="G64" s="139"/>
    </row>
    <row r="65" spans="2:17">
      <c r="D65" s="139"/>
      <c r="E65" s="139"/>
      <c r="G65" s="139"/>
    </row>
    <row r="69" spans="2:17">
      <c r="J69" s="139"/>
      <c r="L69" s="139"/>
      <c r="O69" s="139"/>
      <c r="Q69" s="139"/>
    </row>
    <row r="70" spans="2:17" ht="12.75" customHeight="1">
      <c r="B70" s="139"/>
      <c r="J70" s="139"/>
      <c r="L70" s="139"/>
      <c r="O70" s="139"/>
      <c r="Q70" s="139"/>
    </row>
    <row r="71" spans="2:17" ht="12.75" customHeight="1">
      <c r="B71" s="139"/>
      <c r="D71" s="139"/>
      <c r="E71" s="139"/>
      <c r="G71" s="139"/>
      <c r="J71" s="139"/>
      <c r="L71" s="139"/>
      <c r="O71" s="139"/>
      <c r="Q71" s="139"/>
    </row>
    <row r="72" spans="2:17" ht="12.75" customHeight="1">
      <c r="B72" s="139"/>
      <c r="D72" s="139"/>
      <c r="E72" s="139"/>
      <c r="G72" s="139"/>
    </row>
    <row r="73" spans="2:17">
      <c r="D73" s="139"/>
      <c r="E73" s="139"/>
      <c r="G73" s="139"/>
    </row>
    <row r="76" spans="2:17">
      <c r="J76" s="139"/>
      <c r="L76" s="139"/>
      <c r="O76" s="139"/>
      <c r="Q76" s="139"/>
    </row>
    <row r="77" spans="2:17" ht="13.15" customHeight="1">
      <c r="B77" s="139"/>
    </row>
    <row r="78" spans="2:17">
      <c r="D78" s="139"/>
      <c r="E78" s="139"/>
      <c r="G78" s="139"/>
    </row>
    <row r="80" spans="2:17">
      <c r="J80" s="139"/>
      <c r="L80" s="139"/>
      <c r="O80" s="139"/>
      <c r="Q80" s="139"/>
    </row>
    <row r="81" spans="2:17" ht="12.75" customHeight="1">
      <c r="B81" s="139"/>
      <c r="J81" s="139"/>
      <c r="L81" s="139"/>
      <c r="O81" s="139"/>
      <c r="Q81" s="139"/>
    </row>
    <row r="82" spans="2:17" ht="12.75" customHeight="1">
      <c r="B82" s="139"/>
      <c r="D82" s="139"/>
      <c r="E82" s="139"/>
    </row>
    <row r="83" spans="2:17">
      <c r="D83" s="139"/>
      <c r="E83" s="139"/>
    </row>
    <row r="84" spans="2:17">
      <c r="J84" s="139"/>
      <c r="L84" s="139"/>
      <c r="O84" s="139"/>
      <c r="Q84" s="139"/>
    </row>
    <row r="85" spans="2:17">
      <c r="B85" s="139"/>
      <c r="J85" s="139"/>
      <c r="L85" s="139"/>
      <c r="O85" s="139"/>
      <c r="Q85" s="139"/>
    </row>
    <row r="86" spans="2:17">
      <c r="B86" s="139"/>
      <c r="D86" s="139"/>
      <c r="E86" s="139"/>
      <c r="G86" s="141" t="str">
        <f>IF(Achievements!X91&lt;&gt;"", Achievements!X91, " ")</f>
        <v xml:space="preserve"> </v>
      </c>
      <c r="J86" s="139"/>
      <c r="L86" s="139"/>
      <c r="O86" s="139"/>
      <c r="Q86" s="139"/>
    </row>
    <row r="87" spans="2:17" ht="13.15" customHeight="1">
      <c r="B87" s="139"/>
      <c r="D87" s="139"/>
      <c r="E87" s="139"/>
      <c r="G87" s="141" t="str">
        <f>IF(Achievements!X92&lt;&gt;"", Achievements!X92, " ")</f>
        <v xml:space="preserve"> </v>
      </c>
      <c r="J87" s="139"/>
      <c r="L87" s="139"/>
      <c r="O87" s="139"/>
      <c r="Q87" s="139"/>
    </row>
    <row r="88" spans="2:17" ht="12.75" customHeight="1">
      <c r="B88" s="139"/>
      <c r="D88" s="139"/>
      <c r="E88" s="139"/>
      <c r="J88" s="139"/>
      <c r="L88" s="139"/>
      <c r="O88" s="139"/>
      <c r="Q88" s="139"/>
    </row>
    <row r="89" spans="2:17" ht="12.75" customHeight="1">
      <c r="B89" s="139"/>
      <c r="D89" s="139"/>
      <c r="E89" s="139"/>
    </row>
    <row r="90" spans="2:17">
      <c r="D90" s="139"/>
      <c r="E90" s="139"/>
    </row>
    <row r="93" spans="2:17">
      <c r="J93" s="139"/>
      <c r="L93" s="139"/>
      <c r="O93" s="139"/>
      <c r="Q93" s="139"/>
    </row>
    <row r="94" spans="2:17" ht="13.15" customHeight="1">
      <c r="B94" s="139"/>
    </row>
    <row r="95" spans="2:17">
      <c r="D95" s="139"/>
      <c r="E95" s="139"/>
    </row>
    <row r="101" spans="2:17">
      <c r="J101" s="139"/>
      <c r="L101" s="139"/>
      <c r="O101" s="139"/>
      <c r="Q101" s="139"/>
    </row>
    <row r="102" spans="2:17" ht="13.15" customHeight="1">
      <c r="B102" s="139"/>
    </row>
    <row r="103" spans="2:17">
      <c r="D103" s="139"/>
      <c r="E103" s="139"/>
      <c r="G103" s="139"/>
    </row>
    <row r="106" spans="2:17">
      <c r="J106" s="139"/>
      <c r="K106" s="106"/>
      <c r="L106" s="139"/>
      <c r="O106" s="139"/>
      <c r="Q106" s="139"/>
    </row>
    <row r="107" spans="2:17">
      <c r="B107" s="139"/>
      <c r="J107" s="139"/>
      <c r="K107" s="106"/>
      <c r="L107" s="139"/>
      <c r="O107" s="139"/>
      <c r="Q107" s="139"/>
    </row>
    <row r="108" spans="2:17">
      <c r="B108" s="139"/>
      <c r="D108" s="139"/>
      <c r="E108" s="139"/>
      <c r="G108" s="139"/>
      <c r="J108" s="139"/>
      <c r="K108" s="106"/>
      <c r="L108" s="139"/>
      <c r="O108" s="139"/>
      <c r="Q108" s="139"/>
    </row>
    <row r="109" spans="2:17">
      <c r="B109" s="139"/>
      <c r="D109" s="139"/>
      <c r="E109" s="139"/>
      <c r="G109" s="139"/>
      <c r="J109" s="139"/>
      <c r="K109" s="106"/>
      <c r="L109" s="139"/>
      <c r="O109" s="139"/>
      <c r="Q109" s="139"/>
    </row>
    <row r="110" spans="2:17">
      <c r="B110" s="139"/>
      <c r="D110" s="139"/>
      <c r="E110" s="139"/>
      <c r="G110" s="139"/>
      <c r="J110" s="139"/>
      <c r="K110" s="106"/>
      <c r="L110" s="139"/>
      <c r="O110" s="139"/>
      <c r="Q110" s="139"/>
    </row>
    <row r="111" spans="2:17">
      <c r="B111" s="139"/>
      <c r="D111" s="139"/>
      <c r="E111" s="139"/>
      <c r="G111" s="139"/>
      <c r="J111" s="139"/>
      <c r="K111" s="106"/>
      <c r="L111" s="139"/>
      <c r="O111" s="139"/>
      <c r="Q111" s="139"/>
    </row>
    <row r="112" spans="2:17">
      <c r="B112" s="139"/>
      <c r="D112" s="139"/>
      <c r="E112" s="139"/>
      <c r="G112" s="139"/>
      <c r="J112" s="139"/>
      <c r="K112" s="106"/>
      <c r="L112" s="139"/>
      <c r="O112" s="139"/>
      <c r="Q112" s="139"/>
    </row>
    <row r="113" spans="2:17">
      <c r="B113" s="139"/>
      <c r="D113" s="139"/>
      <c r="E113" s="139"/>
      <c r="G113" s="139"/>
      <c r="J113" s="139"/>
      <c r="K113" s="106"/>
      <c r="L113" s="139"/>
      <c r="O113" s="139"/>
      <c r="Q113" s="139"/>
    </row>
    <row r="114" spans="2:17">
      <c r="B114" s="139"/>
      <c r="D114" s="139"/>
      <c r="E114" s="139"/>
      <c r="G114" s="139"/>
      <c r="J114" s="139"/>
      <c r="K114" s="106"/>
      <c r="L114" s="139"/>
      <c r="O114" s="139"/>
      <c r="Q114" s="139"/>
    </row>
    <row r="115" spans="2:17">
      <c r="B115" s="139"/>
      <c r="D115" s="139"/>
      <c r="E115" s="139"/>
      <c r="G115" s="139"/>
      <c r="J115" s="139"/>
      <c r="K115" s="106"/>
      <c r="L115" s="139"/>
      <c r="O115" s="139"/>
      <c r="Q115" s="139"/>
    </row>
    <row r="116" spans="2:17">
      <c r="B116" s="139"/>
      <c r="D116" s="139"/>
      <c r="E116" s="139"/>
      <c r="G116" s="139"/>
      <c r="J116" s="139"/>
      <c r="K116" s="106"/>
      <c r="L116" s="139"/>
      <c r="O116" s="139"/>
      <c r="Q116" s="139"/>
    </row>
    <row r="117" spans="2:17">
      <c r="B117" s="139"/>
      <c r="D117" s="139"/>
      <c r="E117" s="139"/>
      <c r="G117" s="139"/>
      <c r="J117" s="139"/>
      <c r="K117" s="106"/>
      <c r="L117" s="139"/>
      <c r="O117" s="139"/>
      <c r="Q117" s="139"/>
    </row>
    <row r="118" spans="2:17">
      <c r="B118" s="139"/>
      <c r="D118" s="139"/>
      <c r="E118" s="139"/>
      <c r="G118" s="139"/>
      <c r="J118" s="139"/>
      <c r="K118" s="106"/>
      <c r="L118" s="139"/>
      <c r="O118" s="139"/>
      <c r="Q118" s="139"/>
    </row>
    <row r="119" spans="2:17">
      <c r="B119" s="139"/>
      <c r="D119" s="139"/>
      <c r="E119" s="139"/>
      <c r="G119" s="139"/>
      <c r="J119" s="139"/>
      <c r="K119" s="106"/>
      <c r="L119" s="139"/>
      <c r="O119" s="139"/>
      <c r="Q119" s="139"/>
    </row>
    <row r="120" spans="2:17">
      <c r="B120" s="139"/>
      <c r="D120" s="139"/>
      <c r="E120" s="139"/>
      <c r="G120" s="139"/>
      <c r="J120" s="139"/>
      <c r="K120" s="106"/>
      <c r="L120" s="139"/>
      <c r="O120" s="139"/>
      <c r="Q120" s="139"/>
    </row>
    <row r="121" spans="2:17">
      <c r="B121" s="139"/>
      <c r="D121" s="139"/>
      <c r="E121" s="139"/>
      <c r="G121" s="139"/>
      <c r="J121" s="139"/>
      <c r="K121" s="106"/>
      <c r="L121" s="139"/>
      <c r="O121" s="139"/>
      <c r="Q121" s="139"/>
    </row>
    <row r="122" spans="2:17">
      <c r="B122" s="139"/>
      <c r="D122" s="139"/>
      <c r="E122" s="139"/>
      <c r="G122" s="139"/>
      <c r="J122" s="139"/>
      <c r="K122" s="106"/>
      <c r="L122" s="139"/>
      <c r="O122" s="139"/>
      <c r="Q122" s="139"/>
    </row>
    <row r="123" spans="2:17">
      <c r="B123" s="139"/>
      <c r="D123" s="139"/>
      <c r="E123" s="139"/>
      <c r="G123" s="139"/>
      <c r="J123" s="139"/>
      <c r="K123" s="106"/>
      <c r="L123" s="139"/>
      <c r="O123" s="139"/>
      <c r="Q123" s="139"/>
    </row>
    <row r="124" spans="2:17">
      <c r="B124" s="139"/>
      <c r="D124" s="139"/>
      <c r="E124" s="139"/>
      <c r="G124" s="139"/>
      <c r="J124" s="139"/>
      <c r="K124" s="106"/>
      <c r="L124" s="139"/>
      <c r="O124" s="139"/>
      <c r="Q124" s="139"/>
    </row>
    <row r="125" spans="2:17">
      <c r="B125" s="139"/>
      <c r="D125" s="139"/>
      <c r="E125" s="139"/>
      <c r="G125" s="139"/>
      <c r="J125" s="139"/>
      <c r="K125" s="106"/>
      <c r="L125" s="139"/>
      <c r="O125" s="139"/>
      <c r="Q125" s="139"/>
    </row>
    <row r="126" spans="2:17">
      <c r="B126" s="139"/>
      <c r="D126" s="139"/>
      <c r="E126" s="139"/>
      <c r="G126" s="139"/>
      <c r="J126" s="139"/>
      <c r="K126" s="106"/>
      <c r="L126" s="139"/>
      <c r="O126" s="139"/>
      <c r="Q126" s="139"/>
    </row>
    <row r="127" spans="2:17">
      <c r="B127" s="139"/>
      <c r="D127" s="139"/>
      <c r="E127" s="139"/>
      <c r="G127" s="139"/>
      <c r="J127" s="139"/>
      <c r="K127" s="106"/>
      <c r="L127" s="139"/>
      <c r="O127" s="139"/>
      <c r="Q127" s="139"/>
    </row>
    <row r="128" spans="2:17">
      <c r="B128" s="139"/>
      <c r="D128" s="139"/>
      <c r="E128" s="139"/>
      <c r="G128" s="139"/>
      <c r="J128" s="139"/>
      <c r="K128" s="106"/>
      <c r="L128" s="139"/>
      <c r="O128" s="139"/>
      <c r="Q128" s="139"/>
    </row>
    <row r="129" spans="2:17">
      <c r="B129" s="139"/>
      <c r="D129" s="139"/>
      <c r="E129" s="139"/>
      <c r="G129" s="139"/>
      <c r="J129" s="139"/>
      <c r="K129" s="106"/>
      <c r="L129" s="139"/>
      <c r="O129" s="139"/>
      <c r="Q129" s="139"/>
    </row>
    <row r="130" spans="2:17">
      <c r="B130" s="139"/>
      <c r="D130" s="139"/>
      <c r="E130" s="139"/>
      <c r="G130" s="139"/>
      <c r="J130" s="139"/>
      <c r="K130" s="106"/>
      <c r="L130" s="139"/>
      <c r="O130" s="139"/>
      <c r="Q130" s="139"/>
    </row>
    <row r="131" spans="2:17">
      <c r="B131" s="139"/>
      <c r="D131" s="139"/>
      <c r="E131" s="139"/>
      <c r="G131" s="139"/>
      <c r="J131" s="139"/>
      <c r="K131" s="106"/>
      <c r="L131" s="139"/>
      <c r="O131" s="139"/>
      <c r="Q131" s="139"/>
    </row>
    <row r="132" spans="2:17">
      <c r="B132" s="139"/>
      <c r="D132" s="139"/>
      <c r="E132" s="139"/>
      <c r="G132" s="139"/>
      <c r="J132" s="139"/>
      <c r="K132" s="106"/>
      <c r="L132" s="139"/>
      <c r="O132" s="139"/>
      <c r="Q132" s="139"/>
    </row>
    <row r="133" spans="2:17">
      <c r="B133" s="139"/>
      <c r="D133" s="139"/>
      <c r="E133" s="139"/>
      <c r="G133" s="139"/>
      <c r="J133" s="139"/>
      <c r="K133" s="106"/>
      <c r="L133" s="139"/>
      <c r="O133" s="139"/>
      <c r="Q133" s="139"/>
    </row>
    <row r="134" spans="2:17">
      <c r="B134" s="139"/>
      <c r="D134" s="139"/>
      <c r="E134" s="139"/>
      <c r="G134" s="139"/>
      <c r="J134" s="139"/>
      <c r="K134" s="106"/>
      <c r="L134" s="139"/>
      <c r="O134" s="139"/>
      <c r="Q134" s="139"/>
    </row>
    <row r="135" spans="2:17">
      <c r="B135" s="139"/>
      <c r="D135" s="139"/>
      <c r="E135" s="139"/>
      <c r="G135" s="139"/>
      <c r="J135" s="139"/>
      <c r="K135" s="106"/>
      <c r="L135" s="139"/>
      <c r="O135" s="139"/>
      <c r="Q135" s="139"/>
    </row>
    <row r="136" spans="2:17">
      <c r="B136" s="139"/>
      <c r="D136" s="139"/>
      <c r="E136" s="139"/>
      <c r="G136" s="139"/>
      <c r="J136" s="139"/>
      <c r="K136" s="106"/>
      <c r="L136" s="139"/>
      <c r="O136" s="139"/>
      <c r="Q136" s="139"/>
    </row>
    <row r="137" spans="2:17">
      <c r="B137" s="139"/>
      <c r="D137" s="139"/>
      <c r="E137" s="139"/>
      <c r="G137" s="139"/>
      <c r="J137" s="139"/>
      <c r="K137" s="106"/>
      <c r="L137" s="139"/>
      <c r="O137" s="139"/>
      <c r="Q137" s="139"/>
    </row>
    <row r="138" spans="2:17">
      <c r="B138" s="139"/>
      <c r="D138" s="139"/>
      <c r="E138" s="139"/>
      <c r="G138" s="139"/>
      <c r="J138" s="139"/>
      <c r="K138" s="106"/>
      <c r="L138" s="139"/>
      <c r="O138" s="139"/>
      <c r="Q138" s="139"/>
    </row>
    <row r="139" spans="2:17">
      <c r="B139" s="139"/>
      <c r="D139" s="139"/>
      <c r="E139" s="139"/>
      <c r="G139" s="139"/>
      <c r="J139" s="139"/>
      <c r="K139" s="106"/>
      <c r="L139" s="139"/>
      <c r="O139" s="139"/>
      <c r="Q139" s="139"/>
    </row>
    <row r="140" spans="2:17">
      <c r="B140" s="139"/>
      <c r="D140" s="139"/>
      <c r="E140" s="139"/>
      <c r="G140" s="139"/>
      <c r="J140" s="139"/>
      <c r="K140" s="106"/>
      <c r="L140" s="139"/>
      <c r="O140" s="139"/>
      <c r="Q140" s="139"/>
    </row>
    <row r="141" spans="2:17">
      <c r="B141" s="139"/>
      <c r="D141" s="139"/>
      <c r="E141" s="139"/>
      <c r="G141" s="139"/>
      <c r="J141" s="139"/>
      <c r="K141" s="106"/>
      <c r="L141" s="139"/>
      <c r="O141" s="139"/>
      <c r="Q141" s="139"/>
    </row>
    <row r="142" spans="2:17">
      <c r="B142" s="139"/>
      <c r="D142" s="139"/>
      <c r="E142" s="139"/>
      <c r="G142" s="139"/>
      <c r="J142" s="139"/>
      <c r="K142" s="106"/>
      <c r="L142" s="139"/>
      <c r="O142" s="139"/>
      <c r="Q142" s="139"/>
    </row>
    <row r="143" spans="2:17">
      <c r="B143" s="139"/>
      <c r="D143" s="139"/>
      <c r="E143" s="139"/>
      <c r="G143" s="139"/>
      <c r="J143" s="139"/>
      <c r="K143" s="106"/>
      <c r="L143" s="139"/>
      <c r="O143" s="139"/>
      <c r="Q143" s="139"/>
    </row>
    <row r="144" spans="2:17">
      <c r="B144" s="139"/>
      <c r="D144" s="139"/>
      <c r="E144" s="139"/>
      <c r="G144" s="139"/>
      <c r="J144" s="139"/>
      <c r="K144" s="106"/>
      <c r="L144" s="139"/>
      <c r="O144" s="139"/>
      <c r="Q144" s="139"/>
    </row>
    <row r="145" spans="2:17">
      <c r="B145" s="139"/>
      <c r="D145" s="139"/>
      <c r="E145" s="139"/>
      <c r="G145" s="139"/>
      <c r="J145" s="139"/>
      <c r="K145" s="106"/>
      <c r="L145" s="139"/>
      <c r="O145" s="139"/>
      <c r="Q145" s="139"/>
    </row>
    <row r="146" spans="2:17">
      <c r="B146" s="139"/>
      <c r="D146" s="139"/>
      <c r="E146" s="139"/>
      <c r="G146" s="139"/>
      <c r="J146" s="139"/>
      <c r="K146" s="106"/>
      <c r="L146" s="139"/>
      <c r="O146" s="139"/>
      <c r="Q146" s="139"/>
    </row>
    <row r="147" spans="2:17">
      <c r="B147" s="139"/>
      <c r="D147" s="139"/>
      <c r="E147" s="139"/>
      <c r="G147" s="139"/>
      <c r="J147" s="139"/>
      <c r="K147" s="106"/>
      <c r="L147" s="139"/>
      <c r="O147" s="139"/>
      <c r="Q147" s="139"/>
    </row>
    <row r="148" spans="2:17">
      <c r="B148" s="139"/>
      <c r="D148" s="139"/>
      <c r="E148" s="139"/>
      <c r="G148" s="139"/>
      <c r="J148" s="139"/>
      <c r="K148" s="106"/>
      <c r="L148" s="139"/>
      <c r="O148" s="139"/>
      <c r="Q148" s="139"/>
    </row>
    <row r="149" spans="2:17">
      <c r="B149" s="139"/>
      <c r="D149" s="139"/>
      <c r="E149" s="139"/>
      <c r="G149" s="139"/>
      <c r="J149" s="139"/>
      <c r="K149" s="106"/>
      <c r="L149" s="139"/>
      <c r="O149" s="139"/>
      <c r="Q149" s="139"/>
    </row>
    <row r="150" spans="2:17">
      <c r="B150" s="139"/>
      <c r="D150" s="139"/>
      <c r="E150" s="139"/>
      <c r="G150" s="139"/>
      <c r="J150" s="139"/>
      <c r="K150" s="106"/>
      <c r="L150" s="139"/>
      <c r="O150" s="139"/>
      <c r="Q150" s="139"/>
    </row>
    <row r="151" spans="2:17">
      <c r="B151" s="139"/>
      <c r="D151" s="139"/>
      <c r="E151" s="139"/>
      <c r="G151" s="139"/>
      <c r="J151" s="139"/>
      <c r="K151" s="106"/>
      <c r="L151" s="139"/>
      <c r="O151" s="139"/>
      <c r="Q151" s="139"/>
    </row>
    <row r="152" spans="2:17">
      <c r="B152" s="139"/>
      <c r="D152" s="139"/>
      <c r="E152" s="139"/>
      <c r="G152" s="139"/>
      <c r="J152" s="139"/>
      <c r="K152" s="106"/>
      <c r="L152" s="139"/>
      <c r="O152" s="139"/>
      <c r="Q152" s="139"/>
    </row>
    <row r="153" spans="2:17">
      <c r="B153" s="139"/>
      <c r="D153" s="139"/>
      <c r="E153" s="139"/>
      <c r="G153" s="139"/>
      <c r="J153" s="139"/>
      <c r="K153" s="106"/>
      <c r="L153" s="139"/>
      <c r="O153" s="139"/>
      <c r="Q153" s="139"/>
    </row>
    <row r="154" spans="2:17">
      <c r="B154" s="139"/>
      <c r="D154" s="139"/>
      <c r="E154" s="139"/>
      <c r="G154" s="139"/>
      <c r="J154" s="139"/>
      <c r="K154" s="106"/>
      <c r="L154" s="139"/>
      <c r="O154" s="139"/>
      <c r="Q154" s="139"/>
    </row>
    <row r="155" spans="2:17">
      <c r="B155" s="139"/>
      <c r="D155" s="139"/>
      <c r="E155" s="139"/>
      <c r="G155" s="139"/>
      <c r="J155" s="139"/>
      <c r="K155" s="106"/>
      <c r="L155" s="139"/>
      <c r="O155" s="139"/>
      <c r="Q155" s="139"/>
    </row>
    <row r="156" spans="2:17">
      <c r="B156" s="139"/>
      <c r="D156" s="139"/>
      <c r="E156" s="139"/>
      <c r="G156" s="139"/>
      <c r="J156" s="139"/>
      <c r="K156" s="106"/>
      <c r="L156" s="139"/>
      <c r="O156" s="139"/>
      <c r="Q156" s="139"/>
    </row>
    <row r="157" spans="2:17">
      <c r="B157" s="139"/>
      <c r="D157" s="139"/>
      <c r="E157" s="139"/>
      <c r="G157" s="139"/>
      <c r="J157" s="139"/>
      <c r="K157" s="106"/>
      <c r="L157" s="139"/>
      <c r="O157" s="139"/>
      <c r="Q157" s="139"/>
    </row>
    <row r="158" spans="2:17">
      <c r="B158" s="139"/>
      <c r="D158" s="139"/>
      <c r="E158" s="139"/>
      <c r="G158" s="139"/>
      <c r="J158" s="139"/>
      <c r="K158" s="106"/>
      <c r="L158" s="139"/>
      <c r="O158" s="139"/>
      <c r="Q158" s="139"/>
    </row>
    <row r="159" spans="2:17">
      <c r="B159" s="139"/>
      <c r="D159" s="139"/>
      <c r="E159" s="139"/>
      <c r="G159" s="139"/>
      <c r="J159" s="139"/>
      <c r="K159" s="106"/>
      <c r="L159" s="139"/>
      <c r="O159" s="139"/>
      <c r="Q159" s="139"/>
    </row>
    <row r="160" spans="2:17">
      <c r="B160" s="139"/>
      <c r="D160" s="139"/>
      <c r="E160" s="139"/>
      <c r="G160" s="139"/>
      <c r="J160" s="139"/>
      <c r="K160" s="106"/>
      <c r="L160" s="139"/>
      <c r="O160" s="139"/>
      <c r="Q160" s="139"/>
    </row>
    <row r="161" spans="2:17">
      <c r="B161" s="139"/>
      <c r="D161" s="139"/>
      <c r="E161" s="139"/>
      <c r="G161" s="139"/>
      <c r="J161" s="139"/>
      <c r="K161" s="106"/>
      <c r="L161" s="139"/>
      <c r="O161" s="139"/>
      <c r="Q161" s="139"/>
    </row>
    <row r="162" spans="2:17">
      <c r="B162" s="139"/>
      <c r="D162" s="139"/>
      <c r="E162" s="139"/>
      <c r="G162" s="139"/>
      <c r="J162" s="139"/>
      <c r="K162" s="106"/>
      <c r="L162" s="139"/>
      <c r="O162" s="139"/>
      <c r="Q162" s="139"/>
    </row>
    <row r="163" spans="2:17">
      <c r="B163" s="139"/>
      <c r="D163" s="139"/>
      <c r="E163" s="139"/>
      <c r="G163" s="139"/>
      <c r="J163" s="139"/>
      <c r="K163" s="106"/>
      <c r="L163" s="139"/>
      <c r="O163" s="139"/>
      <c r="Q163" s="139"/>
    </row>
    <row r="164" spans="2:17">
      <c r="B164" s="139"/>
      <c r="D164" s="139"/>
      <c r="E164" s="139"/>
      <c r="G164" s="139"/>
      <c r="J164" s="139"/>
      <c r="K164" s="106"/>
      <c r="L164" s="139"/>
      <c r="O164" s="139"/>
      <c r="Q164" s="139"/>
    </row>
    <row r="165" spans="2:17">
      <c r="B165" s="139"/>
      <c r="D165" s="139"/>
      <c r="E165" s="139"/>
      <c r="G165" s="139"/>
      <c r="J165" s="139"/>
      <c r="K165" s="106"/>
      <c r="L165" s="139"/>
      <c r="O165" s="139"/>
      <c r="Q165" s="139"/>
    </row>
    <row r="166" spans="2:17">
      <c r="B166" s="139"/>
      <c r="D166" s="139"/>
      <c r="E166" s="139"/>
      <c r="G166" s="139"/>
      <c r="J166" s="139"/>
      <c r="K166" s="106"/>
      <c r="L166" s="139"/>
      <c r="O166" s="139"/>
      <c r="Q166" s="139"/>
    </row>
    <row r="167" spans="2:17">
      <c r="B167" s="139"/>
      <c r="D167" s="139"/>
      <c r="E167" s="139"/>
      <c r="G167" s="139"/>
      <c r="J167" s="139"/>
      <c r="K167" s="106"/>
      <c r="L167" s="139"/>
      <c r="O167" s="139"/>
      <c r="Q167" s="139"/>
    </row>
    <row r="168" spans="2:17">
      <c r="B168" s="139"/>
      <c r="D168" s="139"/>
      <c r="E168" s="139"/>
      <c r="G168" s="139"/>
      <c r="J168" s="139"/>
      <c r="K168" s="106"/>
      <c r="L168" s="139"/>
      <c r="O168" s="139"/>
      <c r="Q168" s="139"/>
    </row>
    <row r="169" spans="2:17">
      <c r="B169" s="139"/>
      <c r="D169" s="139"/>
      <c r="E169" s="139"/>
      <c r="G169" s="139"/>
      <c r="J169" s="139"/>
      <c r="K169" s="106"/>
      <c r="L169" s="139"/>
      <c r="O169" s="139"/>
      <c r="Q169" s="139"/>
    </row>
    <row r="170" spans="2:17">
      <c r="B170" s="139"/>
      <c r="D170" s="139"/>
      <c r="E170" s="139"/>
      <c r="G170" s="139"/>
      <c r="J170" s="139"/>
      <c r="K170" s="106"/>
      <c r="L170" s="139"/>
      <c r="O170" s="139"/>
      <c r="Q170" s="139"/>
    </row>
    <row r="171" spans="2:17">
      <c r="B171" s="139"/>
      <c r="D171" s="139"/>
      <c r="E171" s="139"/>
      <c r="G171" s="139"/>
      <c r="J171" s="139"/>
      <c r="K171" s="106"/>
      <c r="L171" s="139"/>
      <c r="O171" s="139"/>
      <c r="Q171" s="139"/>
    </row>
    <row r="172" spans="2:17">
      <c r="B172" s="139"/>
      <c r="D172" s="139"/>
      <c r="E172" s="139"/>
      <c r="G172" s="139"/>
      <c r="J172" s="139"/>
      <c r="K172" s="106"/>
      <c r="L172" s="139"/>
      <c r="O172" s="139"/>
      <c r="Q172" s="139"/>
    </row>
    <row r="173" spans="2:17">
      <c r="B173" s="139"/>
      <c r="D173" s="139"/>
      <c r="E173" s="139"/>
      <c r="G173" s="139"/>
      <c r="J173" s="139"/>
      <c r="K173" s="106"/>
      <c r="L173" s="139"/>
      <c r="O173" s="139"/>
      <c r="Q173" s="139"/>
    </row>
    <row r="174" spans="2:17">
      <c r="B174" s="139"/>
      <c r="D174" s="139"/>
      <c r="E174" s="139"/>
      <c r="G174" s="139"/>
      <c r="J174" s="139"/>
      <c r="K174" s="106"/>
      <c r="L174" s="139"/>
      <c r="O174" s="139"/>
      <c r="Q174" s="139"/>
    </row>
    <row r="175" spans="2:17">
      <c r="B175" s="139"/>
      <c r="D175" s="139"/>
      <c r="E175" s="139"/>
      <c r="G175" s="139"/>
      <c r="J175" s="139"/>
      <c r="K175" s="106"/>
      <c r="L175" s="139"/>
      <c r="O175" s="139"/>
      <c r="Q175" s="139"/>
    </row>
    <row r="176" spans="2:17">
      <c r="B176" s="139"/>
      <c r="D176" s="139"/>
      <c r="E176" s="139"/>
      <c r="G176" s="139"/>
      <c r="J176" s="139"/>
      <c r="K176" s="106"/>
      <c r="L176" s="139"/>
      <c r="O176" s="139"/>
      <c r="Q176" s="139"/>
    </row>
    <row r="177" spans="2:17">
      <c r="B177" s="139"/>
      <c r="D177" s="139"/>
      <c r="E177" s="139"/>
      <c r="G177" s="139"/>
      <c r="J177" s="139"/>
      <c r="K177" s="106"/>
      <c r="L177" s="139"/>
      <c r="O177" s="139"/>
      <c r="Q177" s="139"/>
    </row>
    <row r="178" spans="2:17">
      <c r="B178" s="139"/>
      <c r="D178" s="139"/>
      <c r="E178" s="139"/>
      <c r="G178" s="139"/>
      <c r="J178" s="139"/>
      <c r="K178" s="106"/>
      <c r="L178" s="139"/>
      <c r="O178" s="139"/>
      <c r="Q178" s="139"/>
    </row>
    <row r="179" spans="2:17">
      <c r="B179" s="139"/>
      <c r="D179" s="139"/>
      <c r="E179" s="139"/>
      <c r="G179" s="139"/>
      <c r="J179" s="139"/>
      <c r="K179" s="106"/>
      <c r="L179" s="139"/>
      <c r="O179" s="139"/>
      <c r="Q179" s="139"/>
    </row>
    <row r="180" spans="2:17">
      <c r="B180" s="139"/>
      <c r="D180" s="139"/>
      <c r="E180" s="139"/>
      <c r="G180" s="139"/>
      <c r="J180" s="139"/>
      <c r="K180" s="106"/>
      <c r="L180" s="139"/>
      <c r="O180" s="139"/>
      <c r="Q180" s="139"/>
    </row>
    <row r="181" spans="2:17">
      <c r="B181" s="139"/>
      <c r="D181" s="139"/>
      <c r="E181" s="139"/>
      <c r="G181" s="139"/>
      <c r="J181" s="139"/>
      <c r="K181" s="106"/>
      <c r="L181" s="139"/>
      <c r="O181" s="139"/>
      <c r="Q181" s="139"/>
    </row>
    <row r="182" spans="2:17">
      <c r="B182" s="139"/>
      <c r="D182" s="139"/>
      <c r="E182" s="139"/>
      <c r="G182" s="139"/>
      <c r="J182" s="139"/>
      <c r="K182" s="106"/>
      <c r="L182" s="139"/>
      <c r="O182" s="139"/>
      <c r="Q182" s="139"/>
    </row>
    <row r="183" spans="2:17">
      <c r="B183" s="139"/>
      <c r="D183" s="139"/>
      <c r="E183" s="139"/>
      <c r="G183" s="139"/>
      <c r="J183" s="139"/>
      <c r="K183" s="106"/>
      <c r="L183" s="139"/>
      <c r="O183" s="139"/>
      <c r="Q183" s="139"/>
    </row>
    <row r="184" spans="2:17">
      <c r="B184" s="139"/>
      <c r="D184" s="139"/>
      <c r="E184" s="139"/>
      <c r="G184" s="139"/>
      <c r="J184" s="139"/>
      <c r="K184" s="106"/>
      <c r="L184" s="139"/>
      <c r="O184" s="139"/>
      <c r="Q184" s="139"/>
    </row>
    <row r="185" spans="2:17">
      <c r="B185" s="139"/>
      <c r="D185" s="139"/>
      <c r="E185" s="139"/>
      <c r="G185" s="139"/>
      <c r="J185" s="139"/>
      <c r="K185" s="106"/>
      <c r="L185" s="139"/>
      <c r="O185" s="139"/>
      <c r="Q185" s="139"/>
    </row>
    <row r="186" spans="2:17">
      <c r="B186" s="139"/>
      <c r="D186" s="139"/>
      <c r="E186" s="139"/>
      <c r="G186" s="139"/>
      <c r="J186" s="139"/>
      <c r="K186" s="106"/>
      <c r="L186" s="139"/>
      <c r="O186" s="139"/>
      <c r="Q186" s="139"/>
    </row>
    <row r="187" spans="2:17">
      <c r="B187" s="139"/>
      <c r="D187" s="139"/>
      <c r="E187" s="139"/>
      <c r="G187" s="139"/>
      <c r="J187" s="139"/>
      <c r="K187" s="106"/>
      <c r="L187" s="139"/>
      <c r="O187" s="139"/>
      <c r="Q187" s="139"/>
    </row>
    <row r="188" spans="2:17">
      <c r="B188" s="139"/>
      <c r="D188" s="139"/>
      <c r="E188" s="139"/>
      <c r="G188" s="139"/>
      <c r="J188" s="139"/>
      <c r="K188" s="106"/>
      <c r="L188" s="139"/>
      <c r="O188" s="139"/>
      <c r="Q188" s="139"/>
    </row>
    <row r="189" spans="2:17">
      <c r="B189" s="139"/>
      <c r="D189" s="139"/>
      <c r="E189" s="139"/>
      <c r="G189" s="139"/>
      <c r="J189" s="139"/>
      <c r="K189" s="106"/>
      <c r="L189" s="139"/>
      <c r="O189" s="139"/>
      <c r="Q189" s="139"/>
    </row>
    <row r="190" spans="2:17">
      <c r="B190" s="139"/>
      <c r="D190" s="139"/>
      <c r="E190" s="139"/>
      <c r="G190" s="139"/>
      <c r="J190" s="139"/>
      <c r="K190" s="106"/>
      <c r="L190" s="139"/>
      <c r="O190" s="139"/>
      <c r="Q190" s="139"/>
    </row>
    <row r="191" spans="2:17">
      <c r="B191" s="139"/>
      <c r="D191" s="139"/>
      <c r="E191" s="139"/>
      <c r="G191" s="139"/>
      <c r="J191" s="139"/>
      <c r="K191" s="106"/>
      <c r="L191" s="139"/>
      <c r="O191" s="139"/>
      <c r="Q191" s="139"/>
    </row>
    <row r="192" spans="2:17">
      <c r="B192" s="139"/>
      <c r="D192" s="139"/>
      <c r="E192" s="139"/>
      <c r="G192" s="139"/>
      <c r="J192" s="139"/>
      <c r="K192" s="106"/>
      <c r="L192" s="139"/>
      <c r="O192" s="139"/>
      <c r="Q192" s="139"/>
    </row>
    <row r="193" spans="2:17">
      <c r="B193" s="139"/>
      <c r="D193" s="139"/>
      <c r="E193" s="139"/>
      <c r="G193" s="139"/>
      <c r="J193" s="139"/>
      <c r="K193" s="106"/>
      <c r="L193" s="139"/>
      <c r="O193" s="139"/>
      <c r="Q193" s="139"/>
    </row>
    <row r="194" spans="2:17">
      <c r="B194" s="139"/>
      <c r="D194" s="139"/>
      <c r="E194" s="139"/>
      <c r="G194" s="139"/>
      <c r="J194" s="139"/>
      <c r="K194" s="106"/>
      <c r="L194" s="139"/>
      <c r="O194" s="139"/>
      <c r="Q194" s="139"/>
    </row>
    <row r="195" spans="2:17">
      <c r="B195" s="139"/>
      <c r="D195" s="139"/>
      <c r="E195" s="139"/>
      <c r="G195" s="139"/>
      <c r="J195" s="139"/>
      <c r="K195" s="106"/>
      <c r="L195" s="139"/>
      <c r="O195" s="139"/>
      <c r="Q195" s="139"/>
    </row>
    <row r="196" spans="2:17">
      <c r="B196" s="139"/>
      <c r="D196" s="139"/>
      <c r="E196" s="139"/>
      <c r="G196" s="139"/>
      <c r="J196" s="139"/>
      <c r="K196" s="106"/>
      <c r="L196" s="139"/>
      <c r="O196" s="139"/>
      <c r="Q196" s="139"/>
    </row>
    <row r="197" spans="2:17">
      <c r="B197" s="139"/>
      <c r="D197" s="139"/>
      <c r="E197" s="139"/>
      <c r="G197" s="139"/>
      <c r="J197" s="139"/>
      <c r="K197" s="106"/>
      <c r="L197" s="139"/>
      <c r="O197" s="139"/>
      <c r="Q197" s="139"/>
    </row>
    <row r="198" spans="2:17">
      <c r="B198" s="139"/>
      <c r="D198" s="139"/>
      <c r="E198" s="139"/>
      <c r="G198" s="139"/>
      <c r="J198" s="139"/>
      <c r="K198" s="106"/>
      <c r="L198" s="139"/>
      <c r="O198" s="139"/>
      <c r="Q198" s="139"/>
    </row>
    <row r="199" spans="2:17">
      <c r="B199" s="139"/>
      <c r="D199" s="139"/>
      <c r="E199" s="139"/>
      <c r="G199" s="139"/>
      <c r="J199" s="139"/>
      <c r="K199" s="106"/>
      <c r="L199" s="139"/>
      <c r="O199" s="139"/>
      <c r="Q199" s="139"/>
    </row>
    <row r="200" spans="2:17">
      <c r="B200" s="139"/>
      <c r="D200" s="139"/>
      <c r="E200" s="139"/>
      <c r="G200" s="139"/>
      <c r="J200" s="139"/>
      <c r="K200" s="106"/>
      <c r="L200" s="139"/>
      <c r="O200" s="139"/>
      <c r="Q200" s="139"/>
    </row>
    <row r="201" spans="2:17">
      <c r="B201" s="139"/>
      <c r="D201" s="139"/>
      <c r="E201" s="139"/>
      <c r="G201" s="139"/>
      <c r="J201" s="139"/>
      <c r="K201" s="106"/>
      <c r="L201" s="139"/>
      <c r="O201" s="139"/>
      <c r="Q201" s="139"/>
    </row>
    <row r="202" spans="2:17">
      <c r="B202" s="139"/>
      <c r="D202" s="139"/>
      <c r="E202" s="139"/>
      <c r="G202" s="139"/>
      <c r="J202" s="139"/>
      <c r="K202" s="106"/>
      <c r="L202" s="139"/>
      <c r="O202" s="139"/>
      <c r="Q202" s="139"/>
    </row>
    <row r="203" spans="2:17">
      <c r="B203" s="139"/>
      <c r="D203" s="139"/>
      <c r="E203" s="139"/>
      <c r="G203" s="139"/>
      <c r="J203" s="139"/>
      <c r="K203" s="106"/>
      <c r="L203" s="139"/>
      <c r="O203" s="139"/>
      <c r="Q203" s="139"/>
    </row>
    <row r="204" spans="2:17">
      <c r="B204" s="139"/>
      <c r="D204" s="139"/>
      <c r="E204" s="139"/>
      <c r="G204" s="139"/>
      <c r="J204" s="139"/>
      <c r="K204" s="106"/>
      <c r="L204" s="139"/>
      <c r="O204" s="139"/>
      <c r="Q204" s="139"/>
    </row>
    <row r="205" spans="2:17">
      <c r="B205" s="139"/>
      <c r="D205" s="139"/>
      <c r="E205" s="139"/>
      <c r="G205" s="139"/>
      <c r="J205" s="139"/>
      <c r="K205" s="106"/>
      <c r="L205" s="139"/>
      <c r="O205" s="139"/>
      <c r="Q205" s="139"/>
    </row>
    <row r="206" spans="2:17">
      <c r="B206" s="139"/>
      <c r="D206" s="139"/>
      <c r="E206" s="139"/>
      <c r="G206" s="139"/>
      <c r="J206" s="139"/>
      <c r="K206" s="106"/>
      <c r="L206" s="139"/>
      <c r="O206" s="139"/>
      <c r="Q206" s="139"/>
    </row>
    <row r="207" spans="2:17">
      <c r="B207" s="139"/>
      <c r="D207" s="139"/>
      <c r="E207" s="139"/>
      <c r="G207" s="139"/>
      <c r="J207" s="139"/>
      <c r="K207" s="106"/>
      <c r="L207" s="139"/>
      <c r="O207" s="139"/>
      <c r="Q207" s="139"/>
    </row>
    <row r="208" spans="2:17">
      <c r="B208" s="139"/>
      <c r="D208" s="139"/>
      <c r="E208" s="139"/>
      <c r="G208" s="139"/>
      <c r="J208" s="139"/>
      <c r="K208" s="106"/>
      <c r="L208" s="139"/>
      <c r="O208" s="139"/>
      <c r="Q208" s="139"/>
    </row>
    <row r="209" spans="2:17">
      <c r="B209" s="139"/>
      <c r="D209" s="139"/>
      <c r="E209" s="139"/>
      <c r="G209" s="139"/>
      <c r="J209" s="139"/>
      <c r="K209" s="106"/>
      <c r="L209" s="139"/>
      <c r="O209" s="139"/>
      <c r="Q209" s="139"/>
    </row>
    <row r="210" spans="2:17">
      <c r="B210" s="139"/>
      <c r="D210" s="139"/>
      <c r="E210" s="139"/>
      <c r="G210" s="139"/>
      <c r="J210" s="139"/>
      <c r="K210" s="106"/>
      <c r="L210" s="139"/>
      <c r="O210" s="139"/>
      <c r="Q210" s="139"/>
    </row>
    <row r="211" spans="2:17">
      <c r="B211" s="139"/>
      <c r="D211" s="139"/>
      <c r="E211" s="139"/>
      <c r="G211" s="139"/>
      <c r="J211" s="139"/>
      <c r="K211" s="106"/>
      <c r="L211" s="139"/>
      <c r="O211" s="139"/>
      <c r="Q211" s="139"/>
    </row>
    <row r="212" spans="2:17">
      <c r="B212" s="139"/>
      <c r="D212" s="139"/>
      <c r="E212" s="139"/>
      <c r="G212" s="139"/>
      <c r="J212" s="139"/>
      <c r="K212" s="106"/>
      <c r="L212" s="139"/>
      <c r="O212" s="139"/>
      <c r="Q212" s="139"/>
    </row>
    <row r="213" spans="2:17">
      <c r="B213" s="139"/>
      <c r="D213" s="139"/>
      <c r="E213" s="139"/>
      <c r="G213" s="139"/>
      <c r="J213" s="139"/>
      <c r="K213" s="106"/>
      <c r="L213" s="139"/>
      <c r="O213" s="139"/>
      <c r="Q213" s="139"/>
    </row>
    <row r="214" spans="2:17">
      <c r="B214" s="139"/>
      <c r="D214" s="139"/>
      <c r="E214" s="139"/>
      <c r="G214" s="139"/>
      <c r="J214" s="139"/>
      <c r="K214" s="106"/>
      <c r="L214" s="139"/>
      <c r="O214" s="139"/>
      <c r="Q214" s="139"/>
    </row>
    <row r="215" spans="2:17">
      <c r="B215" s="139"/>
      <c r="D215" s="139"/>
      <c r="E215" s="139"/>
      <c r="G215" s="139"/>
      <c r="J215" s="139"/>
      <c r="K215" s="106"/>
      <c r="L215" s="139"/>
      <c r="O215" s="139"/>
      <c r="Q215" s="139"/>
    </row>
    <row r="216" spans="2:17">
      <c r="B216" s="139"/>
      <c r="D216" s="139"/>
      <c r="E216" s="139"/>
      <c r="G216" s="139"/>
      <c r="J216" s="139"/>
      <c r="K216" s="106"/>
      <c r="L216" s="139"/>
      <c r="O216" s="139"/>
      <c r="Q216" s="139"/>
    </row>
    <row r="217" spans="2:17">
      <c r="B217" s="139"/>
      <c r="D217" s="139"/>
      <c r="E217" s="139"/>
      <c r="G217" s="139"/>
      <c r="J217" s="139"/>
      <c r="K217" s="106"/>
      <c r="L217" s="139"/>
      <c r="O217" s="139"/>
      <c r="Q217" s="139"/>
    </row>
    <row r="218" spans="2:17">
      <c r="B218" s="139"/>
      <c r="D218" s="139"/>
      <c r="E218" s="139"/>
      <c r="G218" s="139"/>
      <c r="J218" s="139"/>
      <c r="K218" s="106"/>
      <c r="L218" s="139"/>
      <c r="O218" s="139"/>
      <c r="Q218" s="139"/>
    </row>
    <row r="219" spans="2:17">
      <c r="B219" s="139"/>
      <c r="D219" s="139"/>
      <c r="E219" s="139"/>
      <c r="G219" s="139"/>
      <c r="J219" s="139"/>
      <c r="K219" s="106"/>
      <c r="L219" s="139"/>
      <c r="O219" s="139"/>
      <c r="Q219" s="139"/>
    </row>
    <row r="220" spans="2:17">
      <c r="B220" s="139"/>
      <c r="D220" s="139"/>
      <c r="E220" s="139"/>
      <c r="G220" s="139"/>
      <c r="J220" s="139"/>
      <c r="K220" s="106"/>
      <c r="L220" s="139"/>
      <c r="O220" s="139"/>
      <c r="Q220" s="139"/>
    </row>
    <row r="221" spans="2:17">
      <c r="B221" s="139"/>
      <c r="D221" s="139"/>
      <c r="E221" s="139"/>
      <c r="G221" s="139"/>
      <c r="J221" s="139"/>
      <c r="K221" s="106"/>
      <c r="L221" s="139"/>
      <c r="O221" s="139"/>
      <c r="Q221" s="139"/>
    </row>
    <row r="222" spans="2:17">
      <c r="B222" s="139"/>
      <c r="D222" s="139"/>
      <c r="E222" s="139"/>
      <c r="G222" s="139"/>
      <c r="J222" s="139"/>
      <c r="K222" s="106"/>
      <c r="L222" s="139"/>
      <c r="O222" s="139"/>
      <c r="Q222" s="139"/>
    </row>
    <row r="223" spans="2:17">
      <c r="B223" s="139"/>
      <c r="D223" s="139"/>
      <c r="E223" s="139"/>
      <c r="G223" s="139"/>
      <c r="J223" s="139"/>
      <c r="K223" s="106"/>
      <c r="L223" s="139"/>
      <c r="O223" s="139"/>
      <c r="Q223" s="139"/>
    </row>
    <row r="224" spans="2:17">
      <c r="B224" s="139"/>
      <c r="D224" s="139"/>
      <c r="E224" s="139"/>
      <c r="G224" s="139"/>
      <c r="J224" s="139"/>
      <c r="K224" s="106"/>
      <c r="L224" s="139"/>
      <c r="O224" s="139"/>
      <c r="Q224" s="139"/>
    </row>
    <row r="225" spans="2:17">
      <c r="B225" s="139"/>
      <c r="D225" s="139"/>
      <c r="E225" s="139"/>
      <c r="G225" s="139"/>
      <c r="J225" s="139"/>
      <c r="K225" s="106"/>
      <c r="L225" s="139"/>
      <c r="O225" s="139"/>
      <c r="Q225" s="139"/>
    </row>
    <row r="226" spans="2:17">
      <c r="B226" s="139"/>
      <c r="D226" s="139"/>
      <c r="E226" s="139"/>
      <c r="G226" s="139"/>
      <c r="J226" s="139"/>
      <c r="K226" s="106"/>
      <c r="L226" s="139"/>
      <c r="O226" s="139"/>
      <c r="Q226" s="139"/>
    </row>
    <row r="227" spans="2:17">
      <c r="B227" s="139"/>
      <c r="D227" s="139"/>
      <c r="E227" s="139"/>
      <c r="G227" s="139"/>
      <c r="J227" s="139"/>
      <c r="K227" s="106"/>
      <c r="L227" s="139"/>
      <c r="O227" s="139"/>
      <c r="Q227" s="139"/>
    </row>
    <row r="228" spans="2:17">
      <c r="B228" s="139"/>
      <c r="D228" s="139"/>
      <c r="E228" s="139"/>
      <c r="G228" s="139"/>
      <c r="J228" s="139"/>
      <c r="K228" s="106"/>
      <c r="L228" s="139"/>
      <c r="O228" s="139"/>
      <c r="Q228" s="139"/>
    </row>
    <row r="229" spans="2:17">
      <c r="B229" s="139"/>
      <c r="D229" s="139"/>
      <c r="E229" s="139"/>
      <c r="G229" s="139"/>
      <c r="J229" s="139"/>
      <c r="K229" s="106"/>
      <c r="L229" s="139"/>
      <c r="O229" s="139"/>
      <c r="Q229" s="139"/>
    </row>
    <row r="230" spans="2:17">
      <c r="B230" s="139"/>
      <c r="D230" s="139"/>
      <c r="E230" s="139"/>
      <c r="G230" s="139"/>
      <c r="J230" s="139"/>
      <c r="K230" s="106"/>
      <c r="L230" s="139"/>
      <c r="O230" s="139"/>
      <c r="Q230" s="139"/>
    </row>
    <row r="231" spans="2:17">
      <c r="B231" s="139"/>
      <c r="D231" s="139"/>
      <c r="E231" s="139"/>
      <c r="G231" s="139"/>
      <c r="J231" s="139"/>
      <c r="K231" s="106"/>
      <c r="L231" s="139"/>
      <c r="O231" s="139"/>
      <c r="Q231" s="139"/>
    </row>
    <row r="232" spans="2:17">
      <c r="B232" s="139"/>
      <c r="D232" s="139"/>
      <c r="E232" s="139"/>
      <c r="G232" s="139"/>
      <c r="J232" s="139"/>
      <c r="K232" s="106"/>
      <c r="L232" s="139"/>
      <c r="O232" s="139"/>
      <c r="Q232" s="139"/>
    </row>
    <row r="233" spans="2:17">
      <c r="B233" s="139"/>
      <c r="D233" s="139"/>
      <c r="E233" s="139"/>
      <c r="G233" s="139"/>
      <c r="J233" s="139"/>
      <c r="K233" s="106"/>
      <c r="L233" s="139"/>
      <c r="O233" s="139"/>
      <c r="Q233" s="139"/>
    </row>
    <row r="234" spans="2:17">
      <c r="B234" s="139"/>
      <c r="D234" s="139"/>
      <c r="E234" s="139"/>
      <c r="G234" s="139"/>
      <c r="J234" s="139"/>
      <c r="K234" s="106"/>
      <c r="L234" s="139"/>
      <c r="O234" s="139"/>
      <c r="Q234" s="139"/>
    </row>
    <row r="235" spans="2:17">
      <c r="B235" s="139"/>
      <c r="D235" s="139"/>
      <c r="E235" s="139"/>
      <c r="G235" s="139"/>
      <c r="J235" s="139"/>
      <c r="K235" s="106"/>
      <c r="L235" s="139"/>
      <c r="O235" s="139"/>
      <c r="Q235" s="139"/>
    </row>
    <row r="236" spans="2:17">
      <c r="B236" s="139"/>
      <c r="D236" s="139"/>
      <c r="E236" s="139"/>
      <c r="G236" s="139"/>
      <c r="J236" s="139"/>
      <c r="K236" s="106"/>
      <c r="L236" s="139"/>
      <c r="O236" s="139"/>
      <c r="Q236" s="139"/>
    </row>
    <row r="237" spans="2:17">
      <c r="B237" s="139"/>
      <c r="D237" s="139"/>
      <c r="E237" s="139"/>
      <c r="G237" s="139"/>
      <c r="J237" s="139"/>
      <c r="K237" s="106"/>
      <c r="L237" s="139"/>
      <c r="O237" s="139"/>
      <c r="Q237" s="139"/>
    </row>
    <row r="238" spans="2:17">
      <c r="B238" s="139"/>
      <c r="D238" s="139"/>
      <c r="E238" s="139"/>
      <c r="G238" s="139"/>
      <c r="J238" s="139"/>
      <c r="K238" s="106"/>
      <c r="L238" s="139"/>
      <c r="O238" s="139"/>
      <c r="Q238" s="139"/>
    </row>
    <row r="239" spans="2:17">
      <c r="B239" s="139"/>
      <c r="D239" s="139"/>
      <c r="E239" s="139"/>
      <c r="G239" s="139"/>
      <c r="J239" s="139"/>
      <c r="K239" s="106"/>
      <c r="L239" s="139"/>
      <c r="O239" s="139"/>
      <c r="Q239" s="139"/>
    </row>
    <row r="240" spans="2:17">
      <c r="B240" s="139"/>
      <c r="D240" s="139"/>
      <c r="E240" s="139"/>
      <c r="G240" s="139"/>
      <c r="J240" s="139"/>
      <c r="K240" s="106"/>
      <c r="L240" s="139"/>
      <c r="O240" s="139"/>
      <c r="Q240" s="139"/>
    </row>
    <row r="241" spans="2:17">
      <c r="B241" s="139"/>
      <c r="D241" s="139"/>
      <c r="E241" s="139"/>
      <c r="G241" s="139"/>
      <c r="J241" s="139"/>
      <c r="K241" s="106"/>
      <c r="L241" s="139"/>
      <c r="O241" s="139"/>
      <c r="Q241" s="139"/>
    </row>
    <row r="242" spans="2:17">
      <c r="B242" s="139"/>
      <c r="D242" s="139"/>
      <c r="E242" s="139"/>
      <c r="G242" s="139"/>
      <c r="J242" s="139"/>
      <c r="K242" s="106"/>
      <c r="L242" s="139"/>
      <c r="O242" s="139"/>
      <c r="Q242" s="139"/>
    </row>
    <row r="243" spans="2:17">
      <c r="B243" s="139"/>
      <c r="D243" s="139"/>
      <c r="E243" s="139"/>
      <c r="G243" s="139"/>
      <c r="J243" s="139"/>
      <c r="K243" s="106"/>
      <c r="L243" s="139"/>
      <c r="O243" s="139"/>
      <c r="Q243" s="139"/>
    </row>
    <row r="244" spans="2:17">
      <c r="B244" s="139"/>
      <c r="D244" s="139"/>
      <c r="E244" s="139"/>
      <c r="G244" s="139"/>
      <c r="J244" s="139"/>
      <c r="K244" s="106"/>
      <c r="L244" s="139"/>
      <c r="O244" s="139"/>
      <c r="Q244" s="139"/>
    </row>
    <row r="245" spans="2:17">
      <c r="B245" s="139"/>
      <c r="D245" s="139"/>
      <c r="E245" s="139"/>
      <c r="G245" s="139"/>
      <c r="J245" s="139"/>
      <c r="K245" s="106"/>
      <c r="L245" s="139"/>
      <c r="O245" s="139"/>
      <c r="Q245" s="139"/>
    </row>
    <row r="246" spans="2:17">
      <c r="B246" s="139"/>
      <c r="D246" s="139"/>
      <c r="E246" s="139"/>
      <c r="G246" s="139"/>
      <c r="J246" s="139"/>
      <c r="K246" s="106"/>
      <c r="L246" s="139"/>
      <c r="O246" s="139"/>
      <c r="Q246" s="139"/>
    </row>
    <row r="247" spans="2:17">
      <c r="B247" s="139"/>
      <c r="D247" s="139"/>
      <c r="E247" s="139"/>
      <c r="G247" s="139"/>
      <c r="J247" s="139"/>
      <c r="K247" s="106"/>
      <c r="L247" s="139"/>
      <c r="O247" s="139"/>
      <c r="Q247" s="139"/>
    </row>
    <row r="248" spans="2:17">
      <c r="B248" s="139"/>
      <c r="D248" s="139"/>
      <c r="E248" s="139"/>
      <c r="G248" s="139"/>
      <c r="J248" s="139"/>
      <c r="K248" s="106"/>
      <c r="L248" s="139"/>
      <c r="O248" s="139"/>
      <c r="Q248" s="139"/>
    </row>
    <row r="249" spans="2:17">
      <c r="B249" s="139"/>
      <c r="D249" s="139"/>
      <c r="E249" s="139"/>
      <c r="G249" s="139"/>
      <c r="J249" s="139"/>
      <c r="K249" s="106"/>
      <c r="L249" s="139"/>
      <c r="O249" s="139"/>
      <c r="Q249" s="139"/>
    </row>
    <row r="250" spans="2:17">
      <c r="B250" s="139"/>
      <c r="D250" s="139"/>
      <c r="E250" s="139"/>
      <c r="G250" s="139"/>
      <c r="J250" s="139"/>
      <c r="K250" s="106"/>
      <c r="L250" s="139"/>
      <c r="O250" s="139"/>
      <c r="Q250" s="139"/>
    </row>
    <row r="251" spans="2:17">
      <c r="B251" s="139"/>
      <c r="D251" s="139"/>
      <c r="E251" s="139"/>
      <c r="G251" s="139"/>
      <c r="J251" s="139"/>
      <c r="K251" s="106"/>
      <c r="L251" s="139"/>
      <c r="O251" s="139"/>
      <c r="Q251" s="139"/>
    </row>
    <row r="252" spans="2:17">
      <c r="B252" s="139"/>
      <c r="D252" s="139"/>
      <c r="E252" s="139"/>
      <c r="G252" s="139"/>
      <c r="J252" s="139"/>
      <c r="K252" s="106"/>
      <c r="L252" s="139"/>
      <c r="O252" s="139"/>
      <c r="Q252" s="139"/>
    </row>
    <row r="253" spans="2:17">
      <c r="B253" s="139"/>
      <c r="D253" s="139"/>
      <c r="E253" s="139"/>
      <c r="G253" s="139"/>
      <c r="J253" s="139"/>
      <c r="K253" s="106"/>
      <c r="L253" s="139"/>
      <c r="O253" s="139"/>
      <c r="Q253" s="139"/>
    </row>
    <row r="254" spans="2:17">
      <c r="B254" s="139"/>
      <c r="D254" s="139"/>
      <c r="E254" s="139"/>
      <c r="G254" s="139"/>
      <c r="J254" s="139"/>
      <c r="K254" s="106"/>
      <c r="L254" s="139"/>
      <c r="O254" s="139"/>
      <c r="Q254" s="139"/>
    </row>
    <row r="255" spans="2:17">
      <c r="B255" s="139"/>
      <c r="D255" s="139"/>
      <c r="E255" s="139"/>
      <c r="G255" s="139"/>
      <c r="J255" s="139"/>
      <c r="K255" s="106"/>
      <c r="L255" s="139"/>
      <c r="O255" s="139"/>
      <c r="Q255" s="139"/>
    </row>
    <row r="256" spans="2:17">
      <c r="B256" s="139"/>
      <c r="D256" s="139"/>
      <c r="E256" s="139"/>
      <c r="G256" s="139"/>
      <c r="J256" s="139"/>
      <c r="K256" s="106"/>
      <c r="L256" s="139"/>
      <c r="O256" s="139"/>
      <c r="Q256" s="139"/>
    </row>
    <row r="257" spans="2:17">
      <c r="B257" s="139"/>
      <c r="D257" s="139"/>
      <c r="E257" s="139"/>
      <c r="G257" s="139"/>
      <c r="J257" s="139"/>
      <c r="K257" s="106"/>
      <c r="L257" s="139"/>
      <c r="O257" s="139"/>
      <c r="Q257" s="139"/>
    </row>
    <row r="258" spans="2:17">
      <c r="B258" s="139"/>
      <c r="D258" s="139"/>
      <c r="E258" s="139"/>
      <c r="G258" s="139"/>
      <c r="J258" s="139"/>
      <c r="K258" s="106"/>
      <c r="L258" s="139"/>
      <c r="O258" s="139"/>
      <c r="Q258" s="139"/>
    </row>
    <row r="259" spans="2:17">
      <c r="B259" s="139"/>
      <c r="D259" s="139"/>
      <c r="E259" s="139"/>
      <c r="G259" s="139"/>
      <c r="J259" s="139"/>
      <c r="K259" s="106"/>
      <c r="L259" s="139"/>
      <c r="O259" s="139"/>
      <c r="Q259" s="139"/>
    </row>
    <row r="260" spans="2:17">
      <c r="B260" s="139"/>
      <c r="D260" s="139"/>
      <c r="E260" s="139"/>
      <c r="G260" s="139"/>
      <c r="J260" s="139"/>
      <c r="K260" s="106"/>
      <c r="L260" s="139"/>
      <c r="O260" s="139"/>
      <c r="Q260" s="139"/>
    </row>
    <row r="261" spans="2:17">
      <c r="B261" s="139"/>
      <c r="D261" s="139"/>
      <c r="E261" s="139"/>
      <c r="G261" s="139"/>
      <c r="J261" s="139"/>
      <c r="K261" s="106"/>
      <c r="L261" s="139"/>
      <c r="O261" s="139"/>
      <c r="Q261" s="139"/>
    </row>
    <row r="262" spans="2:17">
      <c r="B262" s="139"/>
      <c r="D262" s="139"/>
      <c r="E262" s="139"/>
      <c r="G262" s="139"/>
      <c r="J262" s="139"/>
      <c r="K262" s="106"/>
      <c r="L262" s="139"/>
      <c r="O262" s="139"/>
      <c r="Q262" s="139"/>
    </row>
    <row r="263" spans="2:17">
      <c r="B263" s="139"/>
      <c r="D263" s="139"/>
      <c r="E263" s="139"/>
      <c r="G263" s="139"/>
      <c r="J263" s="139"/>
      <c r="K263" s="106"/>
      <c r="L263" s="139"/>
      <c r="O263" s="139"/>
      <c r="Q263" s="139"/>
    </row>
    <row r="264" spans="2:17">
      <c r="B264" s="139"/>
      <c r="D264" s="139"/>
      <c r="E264" s="139"/>
      <c r="G264" s="139"/>
      <c r="J264" s="139"/>
      <c r="K264" s="106"/>
      <c r="L264" s="139"/>
      <c r="O264" s="139"/>
      <c r="Q264" s="139"/>
    </row>
    <row r="265" spans="2:17">
      <c r="B265" s="139"/>
      <c r="D265" s="139"/>
      <c r="E265" s="139"/>
      <c r="G265" s="139"/>
      <c r="J265" s="139"/>
      <c r="K265" s="106"/>
      <c r="L265" s="139"/>
      <c r="O265" s="139"/>
      <c r="Q265" s="139"/>
    </row>
    <row r="266" spans="2:17">
      <c r="B266" s="139"/>
      <c r="D266" s="139"/>
      <c r="E266" s="139"/>
      <c r="G266" s="139"/>
      <c r="J266" s="139"/>
      <c r="K266" s="106"/>
      <c r="L266" s="139"/>
      <c r="O266" s="139"/>
      <c r="Q266" s="139"/>
    </row>
    <row r="267" spans="2:17">
      <c r="B267" s="139"/>
      <c r="D267" s="139"/>
      <c r="E267" s="139"/>
      <c r="G267" s="139"/>
      <c r="J267" s="139"/>
      <c r="K267" s="106"/>
      <c r="L267" s="139"/>
      <c r="O267" s="139"/>
      <c r="Q267" s="139"/>
    </row>
    <row r="268" spans="2:17">
      <c r="B268" s="139"/>
      <c r="D268" s="139"/>
      <c r="E268" s="139"/>
      <c r="G268" s="139"/>
      <c r="J268" s="139"/>
      <c r="K268" s="106"/>
      <c r="L268" s="139"/>
      <c r="O268" s="139"/>
      <c r="Q268" s="139"/>
    </row>
    <row r="269" spans="2:17">
      <c r="B269" s="139"/>
      <c r="D269" s="139"/>
      <c r="E269" s="139"/>
      <c r="G269" s="139"/>
      <c r="J269" s="139"/>
      <c r="K269" s="106"/>
      <c r="L269" s="139"/>
      <c r="O269" s="139"/>
      <c r="Q269" s="139"/>
    </row>
    <row r="270" spans="2:17">
      <c r="B270" s="139"/>
      <c r="D270" s="139"/>
      <c r="E270" s="139"/>
      <c r="G270" s="139"/>
      <c r="J270" s="139"/>
      <c r="K270" s="106"/>
      <c r="L270" s="139"/>
      <c r="O270" s="139"/>
      <c r="Q270" s="139"/>
    </row>
    <row r="271" spans="2:17">
      <c r="B271" s="139"/>
      <c r="D271" s="139"/>
      <c r="E271" s="139"/>
      <c r="G271" s="139"/>
      <c r="J271" s="139"/>
      <c r="K271" s="106"/>
      <c r="L271" s="139"/>
      <c r="O271" s="139"/>
      <c r="Q271" s="139"/>
    </row>
    <row r="272" spans="2:17">
      <c r="B272" s="139"/>
      <c r="D272" s="139"/>
      <c r="E272" s="139"/>
      <c r="G272" s="139"/>
      <c r="J272" s="139"/>
      <c r="K272" s="106"/>
      <c r="L272" s="139"/>
      <c r="O272" s="139"/>
      <c r="Q272" s="139"/>
    </row>
    <row r="273" spans="2:17">
      <c r="B273" s="139"/>
      <c r="D273" s="139"/>
      <c r="E273" s="139"/>
      <c r="G273" s="139"/>
      <c r="J273" s="139"/>
      <c r="K273" s="106"/>
      <c r="L273" s="139"/>
      <c r="O273" s="139"/>
      <c r="Q273" s="139"/>
    </row>
    <row r="274" spans="2:17">
      <c r="B274" s="139"/>
      <c r="D274" s="139"/>
      <c r="E274" s="139"/>
      <c r="G274" s="139"/>
      <c r="J274" s="139"/>
      <c r="K274" s="106"/>
      <c r="L274" s="139"/>
      <c r="O274" s="139"/>
      <c r="Q274" s="139"/>
    </row>
    <row r="275" spans="2:17">
      <c r="B275" s="139"/>
      <c r="D275" s="139"/>
      <c r="E275" s="139"/>
      <c r="G275" s="139"/>
      <c r="J275" s="139"/>
      <c r="K275" s="106"/>
      <c r="L275" s="139"/>
      <c r="O275" s="139"/>
      <c r="Q275" s="139"/>
    </row>
    <row r="276" spans="2:17">
      <c r="B276" s="139"/>
      <c r="D276" s="139"/>
      <c r="E276" s="139"/>
      <c r="G276" s="139"/>
      <c r="J276" s="139"/>
      <c r="K276" s="106"/>
      <c r="L276" s="139"/>
      <c r="O276" s="139"/>
      <c r="Q276" s="139"/>
    </row>
    <row r="277" spans="2:17">
      <c r="B277" s="139"/>
      <c r="D277" s="139"/>
      <c r="E277" s="139"/>
      <c r="G277" s="139"/>
      <c r="J277" s="139"/>
      <c r="K277" s="106"/>
      <c r="L277" s="139"/>
      <c r="O277" s="139"/>
      <c r="Q277" s="139"/>
    </row>
    <row r="278" spans="2:17">
      <c r="B278" s="139"/>
      <c r="D278" s="139"/>
      <c r="E278" s="139"/>
      <c r="G278" s="139"/>
      <c r="J278" s="139"/>
      <c r="K278" s="106"/>
      <c r="L278" s="139"/>
      <c r="O278" s="139"/>
      <c r="Q278" s="139"/>
    </row>
    <row r="279" spans="2:17">
      <c r="B279" s="139"/>
      <c r="D279" s="139"/>
      <c r="E279" s="139"/>
      <c r="G279" s="139"/>
      <c r="J279" s="139"/>
      <c r="K279" s="106"/>
      <c r="L279" s="139"/>
      <c r="O279" s="139"/>
      <c r="Q279" s="139"/>
    </row>
    <row r="280" spans="2:17">
      <c r="B280" s="139"/>
      <c r="D280" s="139"/>
      <c r="E280" s="139"/>
      <c r="G280" s="139"/>
      <c r="J280" s="139"/>
      <c r="K280" s="106"/>
      <c r="L280" s="139"/>
      <c r="O280" s="139"/>
      <c r="Q280" s="139"/>
    </row>
    <row r="281" spans="2:17">
      <c r="B281" s="139"/>
      <c r="D281" s="139"/>
      <c r="E281" s="139"/>
      <c r="G281" s="139"/>
      <c r="J281" s="139"/>
      <c r="K281" s="106"/>
      <c r="L281" s="139"/>
      <c r="O281" s="139"/>
      <c r="Q281" s="139"/>
    </row>
    <row r="282" spans="2:17">
      <c r="B282" s="139"/>
      <c r="D282" s="139"/>
      <c r="E282" s="139"/>
      <c r="G282" s="139"/>
      <c r="J282" s="139"/>
      <c r="K282" s="106"/>
      <c r="L282" s="139"/>
      <c r="O282" s="139"/>
      <c r="Q282" s="139"/>
    </row>
    <row r="283" spans="2:17">
      <c r="B283" s="139"/>
      <c r="D283" s="139"/>
      <c r="E283" s="139"/>
      <c r="G283" s="139"/>
      <c r="J283" s="139"/>
      <c r="K283" s="106"/>
      <c r="L283" s="139"/>
      <c r="O283" s="139"/>
      <c r="Q283" s="139"/>
    </row>
    <row r="284" spans="2:17">
      <c r="B284" s="139"/>
      <c r="D284" s="139"/>
      <c r="E284" s="139"/>
      <c r="G284" s="139"/>
      <c r="J284" s="139"/>
      <c r="K284" s="106"/>
      <c r="L284" s="139"/>
      <c r="O284" s="139"/>
      <c r="Q284" s="139"/>
    </row>
    <row r="285" spans="2:17">
      <c r="B285" s="139"/>
      <c r="D285" s="139"/>
      <c r="E285" s="139"/>
      <c r="G285" s="139"/>
      <c r="J285" s="139"/>
      <c r="K285" s="106"/>
      <c r="L285" s="139"/>
      <c r="O285" s="139"/>
      <c r="Q285" s="139"/>
    </row>
    <row r="286" spans="2:17">
      <c r="B286" s="139"/>
      <c r="D286" s="139"/>
      <c r="E286" s="139"/>
      <c r="G286" s="139"/>
      <c r="J286" s="139"/>
      <c r="K286" s="106"/>
      <c r="L286" s="139"/>
      <c r="O286" s="139"/>
      <c r="Q286" s="139"/>
    </row>
    <row r="287" spans="2:17">
      <c r="B287" s="139"/>
      <c r="D287" s="139"/>
      <c r="E287" s="139"/>
      <c r="G287" s="139"/>
      <c r="J287" s="139"/>
      <c r="K287" s="106"/>
      <c r="L287" s="139"/>
      <c r="O287" s="139"/>
      <c r="Q287" s="139"/>
    </row>
    <row r="288" spans="2:17">
      <c r="B288" s="139"/>
      <c r="D288" s="139"/>
      <c r="E288" s="139"/>
      <c r="G288" s="139"/>
      <c r="J288" s="139"/>
      <c r="K288" s="106"/>
      <c r="L288" s="139"/>
      <c r="O288" s="139"/>
      <c r="Q288" s="139"/>
    </row>
    <row r="289" spans="2:17">
      <c r="B289" s="139"/>
      <c r="D289" s="139"/>
      <c r="E289" s="139"/>
      <c r="G289" s="139"/>
      <c r="J289" s="139"/>
      <c r="K289" s="106"/>
      <c r="L289" s="139"/>
      <c r="O289" s="139"/>
      <c r="Q289" s="139"/>
    </row>
    <row r="290" spans="2:17">
      <c r="B290" s="139"/>
      <c r="D290" s="139"/>
      <c r="E290" s="139"/>
      <c r="G290" s="139"/>
      <c r="J290" s="139"/>
      <c r="K290" s="106"/>
      <c r="L290" s="139"/>
      <c r="O290" s="139"/>
      <c r="Q290" s="139"/>
    </row>
    <row r="291" spans="2:17">
      <c r="B291" s="139"/>
      <c r="D291" s="139"/>
      <c r="E291" s="139"/>
      <c r="G291" s="139"/>
      <c r="J291" s="139"/>
      <c r="K291" s="106"/>
      <c r="L291" s="139"/>
      <c r="O291" s="139"/>
      <c r="Q291" s="139"/>
    </row>
    <row r="292" spans="2:17">
      <c r="B292" s="139"/>
      <c r="D292" s="139"/>
      <c r="E292" s="139"/>
      <c r="G292" s="139"/>
      <c r="J292" s="139"/>
      <c r="K292" s="106"/>
      <c r="L292" s="139"/>
      <c r="O292" s="139"/>
      <c r="Q292" s="139"/>
    </row>
    <row r="293" spans="2:17">
      <c r="B293" s="139"/>
      <c r="D293" s="139"/>
      <c r="E293" s="139"/>
      <c r="G293" s="139"/>
      <c r="J293" s="139"/>
      <c r="K293" s="106"/>
      <c r="L293" s="139"/>
      <c r="O293" s="139"/>
      <c r="Q293" s="139"/>
    </row>
    <row r="294" spans="2:17">
      <c r="B294" s="139"/>
      <c r="D294" s="139"/>
      <c r="E294" s="139"/>
      <c r="G294" s="139"/>
      <c r="J294" s="139"/>
      <c r="K294" s="106"/>
      <c r="L294" s="139"/>
      <c r="O294" s="139"/>
      <c r="Q294" s="139"/>
    </row>
    <row r="295" spans="2:17">
      <c r="B295" s="139"/>
      <c r="D295" s="139"/>
      <c r="E295" s="139"/>
      <c r="G295" s="139"/>
      <c r="J295" s="139"/>
      <c r="K295" s="106"/>
      <c r="L295" s="139"/>
      <c r="O295" s="139"/>
      <c r="Q295" s="139"/>
    </row>
    <row r="296" spans="2:17">
      <c r="B296" s="139"/>
      <c r="D296" s="139"/>
      <c r="E296" s="139"/>
      <c r="G296" s="139"/>
      <c r="J296" s="139"/>
      <c r="K296" s="106"/>
      <c r="L296" s="139"/>
      <c r="O296" s="139"/>
      <c r="Q296" s="139"/>
    </row>
    <row r="297" spans="2:17">
      <c r="B297" s="139"/>
      <c r="D297" s="139"/>
      <c r="E297" s="139"/>
      <c r="G297" s="139"/>
      <c r="J297" s="139"/>
      <c r="K297" s="106"/>
      <c r="L297" s="139"/>
      <c r="O297" s="139"/>
      <c r="Q297" s="139"/>
    </row>
    <row r="298" spans="2:17">
      <c r="B298" s="139"/>
      <c r="D298" s="139"/>
      <c r="E298" s="139"/>
      <c r="G298" s="139"/>
      <c r="J298" s="139"/>
      <c r="K298" s="106"/>
      <c r="L298" s="139"/>
      <c r="O298" s="139"/>
      <c r="Q298" s="139"/>
    </row>
    <row r="299" spans="2:17">
      <c r="B299" s="139"/>
      <c r="D299" s="139"/>
      <c r="E299" s="139"/>
      <c r="G299" s="139"/>
      <c r="J299" s="139"/>
      <c r="K299" s="106"/>
      <c r="L299" s="139"/>
      <c r="O299" s="139"/>
      <c r="Q299" s="139"/>
    </row>
    <row r="300" spans="2:17">
      <c r="B300" s="139"/>
      <c r="D300" s="139"/>
      <c r="E300" s="139"/>
      <c r="G300" s="139"/>
      <c r="J300" s="139"/>
      <c r="K300" s="106"/>
      <c r="L300" s="139"/>
      <c r="O300" s="139"/>
      <c r="Q300" s="139"/>
    </row>
    <row r="301" spans="2:17">
      <c r="B301" s="139"/>
      <c r="D301" s="139"/>
      <c r="E301" s="139"/>
      <c r="G301" s="139"/>
      <c r="J301" s="139"/>
      <c r="K301" s="106"/>
      <c r="L301" s="139"/>
      <c r="O301" s="139"/>
      <c r="Q301" s="139"/>
    </row>
    <row r="302" spans="2:17">
      <c r="B302" s="139"/>
      <c r="D302" s="139"/>
      <c r="E302" s="139"/>
      <c r="G302" s="139"/>
      <c r="J302" s="139"/>
      <c r="K302" s="106"/>
      <c r="L302" s="139"/>
      <c r="O302" s="139"/>
      <c r="Q302" s="139"/>
    </row>
    <row r="303" spans="2:17">
      <c r="B303" s="139"/>
      <c r="D303" s="139"/>
      <c r="E303" s="139"/>
      <c r="G303" s="139"/>
      <c r="J303" s="139"/>
      <c r="K303" s="106"/>
      <c r="L303" s="139"/>
      <c r="O303" s="139"/>
      <c r="Q303" s="139"/>
    </row>
    <row r="304" spans="2:17">
      <c r="B304" s="139"/>
      <c r="D304" s="139"/>
      <c r="E304" s="139"/>
      <c r="G304" s="139"/>
      <c r="J304" s="139"/>
      <c r="K304" s="106"/>
      <c r="L304" s="139"/>
      <c r="O304" s="139"/>
      <c r="Q304" s="139"/>
    </row>
    <row r="305" spans="2:17">
      <c r="B305" s="139"/>
      <c r="D305" s="139"/>
      <c r="E305" s="139"/>
      <c r="G305" s="139"/>
      <c r="J305" s="139"/>
      <c r="K305" s="106"/>
      <c r="L305" s="139"/>
      <c r="O305" s="139"/>
      <c r="Q305" s="139"/>
    </row>
    <row r="306" spans="2:17">
      <c r="B306" s="139"/>
      <c r="D306" s="139"/>
      <c r="E306" s="139"/>
      <c r="G306" s="139"/>
      <c r="J306" s="139"/>
      <c r="K306" s="106"/>
      <c r="L306" s="139"/>
      <c r="O306" s="139"/>
      <c r="Q306" s="139"/>
    </row>
    <row r="307" spans="2:17">
      <c r="B307" s="139"/>
      <c r="D307" s="139"/>
      <c r="E307" s="139"/>
      <c r="G307" s="139"/>
      <c r="J307" s="139"/>
      <c r="K307" s="106"/>
      <c r="L307" s="139"/>
      <c r="O307" s="139"/>
      <c r="Q307" s="139"/>
    </row>
    <row r="308" spans="2:17">
      <c r="B308" s="139"/>
      <c r="D308" s="139"/>
      <c r="E308" s="139"/>
      <c r="G308" s="139"/>
      <c r="J308" s="139"/>
      <c r="K308" s="106"/>
      <c r="L308" s="139"/>
      <c r="O308" s="139"/>
      <c r="Q308" s="139"/>
    </row>
    <row r="309" spans="2:17">
      <c r="B309" s="139"/>
      <c r="D309" s="139"/>
      <c r="E309" s="139"/>
      <c r="G309" s="139"/>
      <c r="J309" s="139"/>
      <c r="K309" s="106"/>
      <c r="L309" s="139"/>
      <c r="O309" s="139"/>
      <c r="Q309" s="139"/>
    </row>
    <row r="310" spans="2:17">
      <c r="B310" s="139"/>
      <c r="D310" s="139"/>
      <c r="E310" s="139"/>
      <c r="G310" s="139"/>
      <c r="J310" s="139"/>
      <c r="K310" s="106"/>
      <c r="L310" s="139"/>
      <c r="O310" s="139"/>
      <c r="Q310" s="139"/>
    </row>
    <row r="311" spans="2:17">
      <c r="B311" s="139"/>
      <c r="D311" s="139"/>
      <c r="E311" s="139"/>
      <c r="G311" s="139"/>
      <c r="J311" s="139"/>
      <c r="K311" s="106"/>
      <c r="L311" s="139"/>
      <c r="O311" s="139"/>
      <c r="Q311" s="139"/>
    </row>
    <row r="312" spans="2:17">
      <c r="B312" s="139"/>
      <c r="D312" s="139"/>
      <c r="E312" s="139"/>
      <c r="G312" s="139"/>
      <c r="J312" s="139"/>
      <c r="K312" s="106"/>
      <c r="L312" s="139"/>
      <c r="O312" s="139"/>
      <c r="Q312" s="139"/>
    </row>
    <row r="313" spans="2:17">
      <c r="B313" s="139"/>
      <c r="D313" s="139"/>
      <c r="E313" s="139"/>
      <c r="G313" s="139"/>
      <c r="J313" s="139"/>
      <c r="K313" s="106"/>
      <c r="L313" s="139"/>
      <c r="O313" s="139"/>
      <c r="Q313" s="139"/>
    </row>
    <row r="314" spans="2:17">
      <c r="B314" s="139"/>
      <c r="D314" s="139"/>
      <c r="E314" s="139"/>
      <c r="G314" s="139"/>
      <c r="J314" s="139"/>
      <c r="K314" s="106"/>
      <c r="L314" s="139"/>
      <c r="O314" s="139"/>
      <c r="Q314" s="139"/>
    </row>
    <row r="315" spans="2:17">
      <c r="B315" s="139"/>
      <c r="D315" s="139"/>
      <c r="E315" s="139"/>
      <c r="G315" s="139"/>
      <c r="J315" s="139"/>
      <c r="K315" s="106"/>
      <c r="L315" s="139"/>
      <c r="O315" s="139"/>
      <c r="Q315" s="139"/>
    </row>
    <row r="316" spans="2:17">
      <c r="B316" s="139"/>
      <c r="D316" s="139"/>
      <c r="E316" s="139"/>
      <c r="G316" s="139"/>
      <c r="J316" s="139"/>
      <c r="K316" s="106"/>
      <c r="L316" s="139"/>
      <c r="O316" s="139"/>
      <c r="Q316" s="139"/>
    </row>
    <row r="317" spans="2:17">
      <c r="B317" s="139"/>
      <c r="D317" s="139"/>
      <c r="E317" s="139"/>
      <c r="G317" s="139"/>
      <c r="J317" s="139"/>
      <c r="K317" s="106"/>
      <c r="L317" s="139"/>
      <c r="O317" s="139"/>
      <c r="Q317" s="139"/>
    </row>
    <row r="318" spans="2:17">
      <c r="B318" s="139"/>
      <c r="D318" s="139"/>
      <c r="E318" s="139"/>
      <c r="G318" s="139"/>
      <c r="J318" s="139"/>
      <c r="K318" s="106"/>
      <c r="L318" s="139"/>
      <c r="O318" s="139"/>
      <c r="Q318" s="139"/>
    </row>
    <row r="319" spans="2:17">
      <c r="B319" s="139"/>
      <c r="D319" s="139"/>
      <c r="E319" s="139"/>
      <c r="G319" s="139"/>
      <c r="J319" s="139"/>
      <c r="K319" s="106"/>
      <c r="L319" s="139"/>
      <c r="O319" s="139"/>
      <c r="Q319" s="139"/>
    </row>
    <row r="320" spans="2:17">
      <c r="B320" s="139"/>
      <c r="D320" s="139"/>
      <c r="E320" s="139"/>
      <c r="G320" s="139"/>
      <c r="J320" s="139"/>
      <c r="K320" s="106"/>
      <c r="O320" s="139"/>
      <c r="Q320" s="139"/>
    </row>
    <row r="321" spans="2:17">
      <c r="B321" s="139"/>
      <c r="D321" s="139"/>
      <c r="E321" s="139"/>
      <c r="G321" s="139"/>
      <c r="J321" s="139"/>
      <c r="K321" s="106"/>
      <c r="O321" s="139"/>
      <c r="Q321" s="139"/>
    </row>
    <row r="322" spans="2:17">
      <c r="B322" s="139"/>
      <c r="D322" s="139"/>
      <c r="E322" s="139"/>
      <c r="G322" s="139"/>
      <c r="J322" s="139"/>
      <c r="K322" s="106"/>
      <c r="O322" s="139"/>
      <c r="Q322" s="139"/>
    </row>
    <row r="323" spans="2:17">
      <c r="B323" s="139"/>
      <c r="D323" s="139"/>
      <c r="E323" s="139"/>
      <c r="G323" s="139"/>
      <c r="J323" s="139"/>
      <c r="K323" s="106"/>
      <c r="O323" s="139"/>
      <c r="Q323" s="139"/>
    </row>
    <row r="324" spans="2:17">
      <c r="B324" s="139"/>
      <c r="D324" s="139"/>
      <c r="E324" s="139"/>
      <c r="G324" s="139"/>
      <c r="J324" s="139"/>
      <c r="K324" s="106"/>
      <c r="O324" s="139"/>
      <c r="Q324" s="139"/>
    </row>
    <row r="325" spans="2:17">
      <c r="B325" s="139"/>
      <c r="D325" s="139"/>
      <c r="E325" s="139"/>
      <c r="G325" s="139"/>
      <c r="J325" s="139"/>
      <c r="K325" s="106"/>
      <c r="O325" s="139"/>
      <c r="Q325" s="139"/>
    </row>
    <row r="326" spans="2:17">
      <c r="B326" s="139"/>
      <c r="D326" s="139"/>
      <c r="E326" s="139"/>
      <c r="G326" s="139"/>
      <c r="J326" s="139"/>
      <c r="K326" s="106"/>
      <c r="O326" s="139"/>
      <c r="Q326" s="139"/>
    </row>
    <row r="327" spans="2:17">
      <c r="B327" s="139"/>
      <c r="D327" s="139"/>
      <c r="E327" s="139"/>
      <c r="G327" s="139"/>
      <c r="J327" s="139"/>
      <c r="K327" s="106"/>
      <c r="O327" s="139"/>
      <c r="Q327" s="139"/>
    </row>
    <row r="328" spans="2:17">
      <c r="B328" s="139"/>
      <c r="D328" s="139"/>
      <c r="E328" s="139"/>
      <c r="G328" s="139"/>
      <c r="J328" s="139"/>
      <c r="K328" s="106"/>
      <c r="O328" s="139"/>
      <c r="Q328" s="139"/>
    </row>
    <row r="329" spans="2:17">
      <c r="B329" s="139"/>
      <c r="D329" s="139"/>
      <c r="E329" s="139"/>
      <c r="G329" s="139"/>
      <c r="J329" s="139"/>
      <c r="K329" s="106"/>
      <c r="O329" s="139"/>
      <c r="Q329" s="139"/>
    </row>
    <row r="330" spans="2:17">
      <c r="B330" s="139"/>
      <c r="D330" s="139"/>
      <c r="E330" s="139"/>
      <c r="G330" s="139"/>
      <c r="J330" s="139"/>
      <c r="K330" s="106"/>
      <c r="O330" s="139"/>
      <c r="Q330" s="139"/>
    </row>
    <row r="331" spans="2:17">
      <c r="B331" s="139"/>
      <c r="D331" s="139"/>
      <c r="E331" s="139"/>
      <c r="G331" s="139"/>
      <c r="J331" s="139"/>
      <c r="K331" s="106"/>
      <c r="O331" s="139"/>
      <c r="Q331" s="139"/>
    </row>
    <row r="332" spans="2:17">
      <c r="B332" s="139"/>
      <c r="D332" s="139"/>
      <c r="E332" s="139"/>
      <c r="G332" s="139"/>
      <c r="J332" s="139"/>
      <c r="K332" s="106"/>
      <c r="O332" s="139"/>
      <c r="Q332" s="139"/>
    </row>
    <row r="333" spans="2:17">
      <c r="B333" s="139"/>
      <c r="D333" s="139"/>
      <c r="E333" s="139"/>
      <c r="G333" s="139"/>
      <c r="J333" s="139"/>
      <c r="L333" s="141" t="str">
        <f>IF(Electives!X345&lt;&gt;"", Electives!X345, " ")</f>
        <v xml:space="preserve"> </v>
      </c>
      <c r="O333" s="139"/>
      <c r="Q333" s="139"/>
    </row>
    <row r="334" spans="2:17">
      <c r="B334" s="139"/>
      <c r="D334" s="139"/>
      <c r="E334" s="139"/>
      <c r="G334" s="139"/>
      <c r="J334" s="139"/>
      <c r="L334" s="141" t="str">
        <f>IF(Electives!X346&lt;&gt;"", Electives!X346, " ")</f>
        <v xml:space="preserve"> </v>
      </c>
      <c r="O334" s="139"/>
      <c r="Q334" s="139"/>
    </row>
    <row r="335" spans="2:17">
      <c r="B335" s="139"/>
      <c r="D335" s="139"/>
      <c r="E335" s="139"/>
      <c r="G335" s="139"/>
    </row>
    <row r="336" spans="2:17">
      <c r="D336" s="139"/>
      <c r="E336" s="139"/>
      <c r="G336" s="139"/>
    </row>
  </sheetData>
  <sheetProtection algorithmName="SHA-512" hashValue="2Z4Wb9sryV4QByIcv0aiU1HuAnKfkj2U+p51nIsMwI7QnpnfZCOfhGC7X4PJbFqcNxbXgayYgD9tZOBEl/jpFg==" saltValue="4C4Vu2jYH/a3dhODTvbYnA==" spinCount="100000" sheet="1" objects="1" scenarios="1" selectLockedCells="1" selectUnlockedCells="1"/>
  <mergeCells count="67">
    <mergeCell ref="D17:G17"/>
    <mergeCell ref="I27:K27"/>
    <mergeCell ref="N27:Q27"/>
    <mergeCell ref="N50:Q50"/>
    <mergeCell ref="N51:N55"/>
    <mergeCell ref="D18:D22"/>
    <mergeCell ref="I18:K18"/>
    <mergeCell ref="N18:Q18"/>
    <mergeCell ref="D23:G23"/>
    <mergeCell ref="D24:D28"/>
    <mergeCell ref="D4:D8"/>
    <mergeCell ref="N4:N11"/>
    <mergeCell ref="D9:F9"/>
    <mergeCell ref="D10:D16"/>
    <mergeCell ref="N12:Q12"/>
    <mergeCell ref="I11:K11"/>
    <mergeCell ref="D1:G2"/>
    <mergeCell ref="I1:L2"/>
    <mergeCell ref="N1:Q2"/>
    <mergeCell ref="D3:G3"/>
    <mergeCell ref="I3:L3"/>
    <mergeCell ref="N3:Q3"/>
    <mergeCell ref="S1:V2"/>
    <mergeCell ref="I4:I10"/>
    <mergeCell ref="T4:U4"/>
    <mergeCell ref="T5:U5"/>
    <mergeCell ref="T6:U6"/>
    <mergeCell ref="T7:U7"/>
    <mergeCell ref="T8:U8"/>
    <mergeCell ref="T9:U9"/>
    <mergeCell ref="T10:U10"/>
    <mergeCell ref="T11:U11"/>
    <mergeCell ref="I12:I17"/>
    <mergeCell ref="T12:U12"/>
    <mergeCell ref="N13:N17"/>
    <mergeCell ref="T13:U13"/>
    <mergeCell ref="T14:U14"/>
    <mergeCell ref="T15:U15"/>
    <mergeCell ref="T16:U16"/>
    <mergeCell ref="T17:U17"/>
    <mergeCell ref="T18:U18"/>
    <mergeCell ref="I19:I26"/>
    <mergeCell ref="N19:N26"/>
    <mergeCell ref="T19:U19"/>
    <mergeCell ref="T20:U20"/>
    <mergeCell ref="T21:U21"/>
    <mergeCell ref="T22:U22"/>
    <mergeCell ref="T23:U23"/>
    <mergeCell ref="T24:U24"/>
    <mergeCell ref="T25:U25"/>
    <mergeCell ref="T26:U26"/>
    <mergeCell ref="T27:U27"/>
    <mergeCell ref="I28:I34"/>
    <mergeCell ref="N28:N36"/>
    <mergeCell ref="D29:G29"/>
    <mergeCell ref="D30:D35"/>
    <mergeCell ref="S30:V31"/>
    <mergeCell ref="I35:L35"/>
    <mergeCell ref="D36:G36"/>
    <mergeCell ref="I36:I41"/>
    <mergeCell ref="D37:D45"/>
    <mergeCell ref="N37:Q37"/>
    <mergeCell ref="N38:N41"/>
    <mergeCell ref="I42:L42"/>
    <mergeCell ref="N42:Q42"/>
    <mergeCell ref="I43:I51"/>
    <mergeCell ref="N43:N49"/>
  </mergeCells>
  <pageMargins left="0.7" right="0.7" top="0.75" bottom="0.75" header="0.3" footer="0.3"/>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
  <sheetViews>
    <sheetView showGridLines="0" zoomScaleNormal="100" workbookViewId="0">
      <selection activeCell="E5" sqref="E5"/>
    </sheetView>
  </sheetViews>
  <sheetFormatPr defaultRowHeight="12.75"/>
  <cols>
    <col min="1" max="1" width="3.42578125" customWidth="1"/>
    <col min="2" max="2" width="3" customWidth="1"/>
    <col min="3" max="3" width="12" customWidth="1"/>
    <col min="4" max="4" width="12.7109375" customWidth="1"/>
    <col min="5" max="25" width="3.42578125" customWidth="1"/>
  </cols>
  <sheetData>
    <row r="1" spans="1:25" ht="12.75" customHeight="1">
      <c r="A1" s="250" t="s">
        <v>100</v>
      </c>
      <c r="B1" s="91"/>
      <c r="C1" s="92" t="s">
        <v>101</v>
      </c>
      <c r="D1" s="6" t="str">
        <f>Instructions!F3</f>
        <v xml:space="preserve"> </v>
      </c>
      <c r="E1" s="243" t="str">
        <f ca="1">'Scout 1'!$A1</f>
        <v>Scout 1</v>
      </c>
      <c r="F1" s="255" t="str">
        <f ca="1">'Scout 2'!$A1</f>
        <v>Scout 2</v>
      </c>
      <c r="G1" s="255" t="str">
        <f ca="1">'Scout 3'!$A1</f>
        <v>Scout 3</v>
      </c>
      <c r="H1" s="255" t="str">
        <f ca="1">'Scout 4'!$A1</f>
        <v>Scout 4</v>
      </c>
      <c r="I1" s="255" t="str">
        <f ca="1">'Scout 5'!$A1</f>
        <v>Scout 5</v>
      </c>
      <c r="J1" s="255" t="str">
        <f ca="1">'Scout 6'!$A1</f>
        <v>Scout 6</v>
      </c>
      <c r="K1" s="255" t="str">
        <f ca="1">'Scout 7'!$A1</f>
        <v>Scout 7</v>
      </c>
      <c r="L1" s="255" t="str">
        <f ca="1">'Scout 8'!$A1</f>
        <v>Scout 8</v>
      </c>
      <c r="M1" s="255" t="str">
        <f ca="1">'Scout 9'!$A1</f>
        <v>Scout 9</v>
      </c>
      <c r="N1" s="255" t="str">
        <f ca="1">'Scout 10'!$A1</f>
        <v>Scout 10</v>
      </c>
      <c r="O1" s="255" t="str">
        <f ca="1">'Scout 11'!$A1</f>
        <v>Scout 11</v>
      </c>
      <c r="P1" s="255" t="str">
        <f ca="1">'Scout 12'!$A1</f>
        <v>Scout 12</v>
      </c>
      <c r="Q1" s="255" t="str">
        <f ca="1">'Scout 13'!$A1</f>
        <v>Scout 13</v>
      </c>
      <c r="R1" s="255" t="str">
        <f ca="1">'Scout 14'!$A1</f>
        <v>Scout 14</v>
      </c>
      <c r="S1" s="255" t="str">
        <f ca="1">'Scout 15'!$A1</f>
        <v>Scout 15</v>
      </c>
      <c r="T1" s="255" t="str">
        <f ca="1">'Scout 16'!$A1</f>
        <v>Scout 16</v>
      </c>
      <c r="U1" s="255" t="str">
        <f ca="1">'Scout 17'!$A1</f>
        <v>Scout 17</v>
      </c>
      <c r="V1" s="255" t="str">
        <f ca="1">'Scout 18'!$A1</f>
        <v>Scout 18</v>
      </c>
      <c r="W1" s="255" t="str">
        <f ca="1">'Scout 19'!$A1</f>
        <v>Scout 19</v>
      </c>
      <c r="X1" s="255" t="str">
        <f ca="1">'Scout 20'!$A1</f>
        <v>Scout 20</v>
      </c>
      <c r="Y1" s="250" t="s">
        <v>100</v>
      </c>
    </row>
    <row r="2" spans="1:25">
      <c r="A2" s="251"/>
      <c r="C2" s="8" t="s">
        <v>102</v>
      </c>
      <c r="D2" s="9" t="str">
        <f>Instructions!F5</f>
        <v xml:space="preserve"> </v>
      </c>
      <c r="E2" s="244"/>
      <c r="F2" s="256"/>
      <c r="G2" s="256"/>
      <c r="H2" s="256"/>
      <c r="I2" s="256"/>
      <c r="J2" s="256"/>
      <c r="K2" s="256"/>
      <c r="L2" s="256"/>
      <c r="M2" s="256"/>
      <c r="N2" s="256"/>
      <c r="O2" s="256"/>
      <c r="P2" s="256"/>
      <c r="Q2" s="256"/>
      <c r="R2" s="256"/>
      <c r="S2" s="256"/>
      <c r="T2" s="256"/>
      <c r="U2" s="256"/>
      <c r="V2" s="256"/>
      <c r="W2" s="256"/>
      <c r="X2" s="256"/>
      <c r="Y2" s="251"/>
    </row>
    <row r="3" spans="1:25">
      <c r="A3" s="251"/>
      <c r="E3" s="244"/>
      <c r="F3" s="256"/>
      <c r="G3" s="256"/>
      <c r="H3" s="256"/>
      <c r="I3" s="256"/>
      <c r="J3" s="256"/>
      <c r="K3" s="256"/>
      <c r="L3" s="256"/>
      <c r="M3" s="256"/>
      <c r="N3" s="256"/>
      <c r="O3" s="256"/>
      <c r="P3" s="256"/>
      <c r="Q3" s="256"/>
      <c r="R3" s="256"/>
      <c r="S3" s="256"/>
      <c r="T3" s="256"/>
      <c r="U3" s="256"/>
      <c r="V3" s="256"/>
      <c r="W3" s="256"/>
      <c r="X3" s="256"/>
      <c r="Y3" s="251"/>
    </row>
    <row r="4" spans="1:25">
      <c r="A4" s="251"/>
      <c r="B4" s="260" t="s">
        <v>103</v>
      </c>
      <c r="C4" s="261"/>
      <c r="D4" s="261"/>
      <c r="E4" s="245"/>
      <c r="F4" s="257"/>
      <c r="G4" s="257"/>
      <c r="H4" s="257"/>
      <c r="I4" s="257"/>
      <c r="J4" s="257"/>
      <c r="K4" s="257"/>
      <c r="L4" s="257"/>
      <c r="M4" s="257"/>
      <c r="N4" s="257"/>
      <c r="O4" s="257"/>
      <c r="P4" s="257"/>
      <c r="Q4" s="257"/>
      <c r="R4" s="257"/>
      <c r="S4" s="257"/>
      <c r="T4" s="257"/>
      <c r="U4" s="257"/>
      <c r="V4" s="257"/>
      <c r="W4" s="257"/>
      <c r="X4" s="257"/>
      <c r="Y4" s="251"/>
    </row>
    <row r="5" spans="1:25">
      <c r="A5" s="251"/>
      <c r="B5">
        <v>1</v>
      </c>
      <c r="C5" s="253" t="s">
        <v>104</v>
      </c>
      <c r="D5" s="253"/>
      <c r="E5" s="3"/>
      <c r="F5" s="3"/>
      <c r="G5" s="3"/>
      <c r="H5" s="3"/>
      <c r="I5" s="3"/>
      <c r="J5" s="3"/>
      <c r="K5" s="3"/>
      <c r="L5" s="3"/>
      <c r="M5" s="3"/>
      <c r="N5" s="3"/>
      <c r="O5" s="3"/>
      <c r="P5" s="3"/>
      <c r="Q5" s="3"/>
      <c r="R5" s="3"/>
      <c r="S5" s="136"/>
      <c r="T5" s="136"/>
      <c r="U5" s="136"/>
      <c r="V5" s="136"/>
      <c r="W5" s="136"/>
      <c r="X5" s="136"/>
      <c r="Y5" s="251"/>
    </row>
    <row r="6" spans="1:25">
      <c r="A6" s="251"/>
      <c r="B6">
        <v>2</v>
      </c>
      <c r="C6" s="253" t="s">
        <v>105</v>
      </c>
      <c r="D6" s="253"/>
      <c r="E6" s="3"/>
      <c r="F6" s="3"/>
      <c r="G6" s="3"/>
      <c r="H6" s="3"/>
      <c r="I6" s="3"/>
      <c r="J6" s="3"/>
      <c r="K6" s="3"/>
      <c r="L6" s="3"/>
      <c r="M6" s="3"/>
      <c r="N6" s="3"/>
      <c r="O6" s="3"/>
      <c r="P6" s="3"/>
      <c r="Q6" s="3"/>
      <c r="R6" s="3"/>
      <c r="S6" s="136"/>
      <c r="T6" s="136"/>
      <c r="U6" s="136"/>
      <c r="V6" s="136"/>
      <c r="W6" s="136"/>
      <c r="X6" s="136"/>
      <c r="Y6" s="251"/>
    </row>
    <row r="7" spans="1:25">
      <c r="A7" s="251"/>
      <c r="B7">
        <v>3</v>
      </c>
      <c r="C7" s="253" t="s">
        <v>106</v>
      </c>
      <c r="D7" s="253"/>
      <c r="E7" s="3"/>
      <c r="F7" s="3"/>
      <c r="G7" s="3"/>
      <c r="H7" s="3"/>
      <c r="I7" s="3"/>
      <c r="J7" s="3"/>
      <c r="K7" s="3"/>
      <c r="L7" s="3"/>
      <c r="M7" s="3"/>
      <c r="N7" s="3"/>
      <c r="O7" s="3"/>
      <c r="P7" s="3"/>
      <c r="Q7" s="3"/>
      <c r="R7" s="3"/>
      <c r="S7" s="136"/>
      <c r="T7" s="136"/>
      <c r="U7" s="136"/>
      <c r="V7" s="136"/>
      <c r="W7" s="136"/>
      <c r="X7" s="136"/>
      <c r="Y7" s="251"/>
    </row>
    <row r="8" spans="1:25">
      <c r="A8" s="251"/>
      <c r="B8">
        <v>4</v>
      </c>
      <c r="C8" s="259" t="s">
        <v>107</v>
      </c>
      <c r="D8" s="259"/>
      <c r="E8" s="3"/>
      <c r="F8" s="3"/>
      <c r="G8" s="3"/>
      <c r="H8" s="3"/>
      <c r="I8" s="3"/>
      <c r="J8" s="3"/>
      <c r="K8" s="3"/>
      <c r="L8" s="3"/>
      <c r="M8" s="3"/>
      <c r="N8" s="3"/>
      <c r="O8" s="3"/>
      <c r="P8" s="3"/>
      <c r="Q8" s="3"/>
      <c r="R8" s="3"/>
      <c r="S8" s="136"/>
      <c r="T8" s="136"/>
      <c r="U8" s="136"/>
      <c r="V8" s="136"/>
      <c r="W8" s="136"/>
      <c r="X8" s="136"/>
      <c r="Y8" s="251"/>
    </row>
    <row r="9" spans="1:25">
      <c r="A9" s="251"/>
      <c r="Y9" s="251"/>
    </row>
    <row r="10" spans="1:25">
      <c r="A10" s="251"/>
      <c r="Y10" s="251"/>
    </row>
    <row r="11" spans="1:25">
      <c r="A11" s="251"/>
      <c r="Y11" s="251"/>
    </row>
    <row r="12" spans="1:25" s="94" customFormat="1" ht="15.75" customHeight="1">
      <c r="A12" s="251"/>
      <c r="C12" s="254" t="s">
        <v>108</v>
      </c>
      <c r="D12" s="254"/>
      <c r="E12" s="254"/>
      <c r="F12" s="254"/>
      <c r="G12" s="258"/>
      <c r="H12" s="258"/>
      <c r="I12" s="258"/>
      <c r="Y12" s="251"/>
    </row>
    <row r="13" spans="1:25" s="94" customFormat="1" ht="15.75" customHeight="1">
      <c r="A13" s="251"/>
      <c r="C13" s="254" t="s">
        <v>109</v>
      </c>
      <c r="D13" s="254"/>
      <c r="E13" s="254"/>
      <c r="F13" s="254"/>
      <c r="G13" s="262"/>
      <c r="H13" s="262"/>
      <c r="I13" s="262"/>
      <c r="Y13" s="251"/>
    </row>
    <row r="14" spans="1:25" s="94" customFormat="1" ht="15.75" customHeight="1">
      <c r="A14" s="251"/>
      <c r="C14" s="254" t="s">
        <v>110</v>
      </c>
      <c r="D14" s="254"/>
      <c r="E14" s="254"/>
      <c r="F14" s="254"/>
      <c r="G14" s="262"/>
      <c r="H14" s="262"/>
      <c r="I14" s="262"/>
      <c r="Y14" s="251"/>
    </row>
    <row r="15" spans="1:25" s="94" customFormat="1" ht="15.75" customHeight="1">
      <c r="A15" s="252"/>
      <c r="C15" s="254" t="s">
        <v>111</v>
      </c>
      <c r="D15" s="254"/>
      <c r="E15" s="254"/>
      <c r="F15" s="254"/>
      <c r="G15" s="262"/>
      <c r="H15" s="262"/>
      <c r="I15" s="262"/>
      <c r="Y15" s="252"/>
    </row>
  </sheetData>
  <sheetProtection algorithmName="SHA-512" hashValue="y1uB0YYATl5+gKRdIEe/eRUQo2KCaW3xKZLKPbsfTpQY3+0rlecUg/UnxPQdnH36nN901BooBRuF30V2ioFFqA==" saltValue="sOZfrQdnPElbRE2GoC+O7Q==" spinCount="100000" sheet="1" objects="1" scenarios="1" selectLockedCells="1"/>
  <mergeCells count="35">
    <mergeCell ref="T1:T4"/>
    <mergeCell ref="U1:U4"/>
    <mergeCell ref="V1:V4"/>
    <mergeCell ref="W1:W4"/>
    <mergeCell ref="X1:X4"/>
    <mergeCell ref="Y1:Y15"/>
    <mergeCell ref="S1:S4"/>
    <mergeCell ref="G13:I13"/>
    <mergeCell ref="G14:I14"/>
    <mergeCell ref="G15:I15"/>
    <mergeCell ref="R1:R4"/>
    <mergeCell ref="M1:M4"/>
    <mergeCell ref="N1:N4"/>
    <mergeCell ref="O1:O4"/>
    <mergeCell ref="G1:G4"/>
    <mergeCell ref="H1:H4"/>
    <mergeCell ref="P1:P4"/>
    <mergeCell ref="I1:I4"/>
    <mergeCell ref="J1:J4"/>
    <mergeCell ref="K1:K4"/>
    <mergeCell ref="L1:L4"/>
    <mergeCell ref="A1:A15"/>
    <mergeCell ref="C6:D6"/>
    <mergeCell ref="C7:D7"/>
    <mergeCell ref="C12:F12"/>
    <mergeCell ref="Q1:Q4"/>
    <mergeCell ref="C13:F13"/>
    <mergeCell ref="C14:F14"/>
    <mergeCell ref="C15:F15"/>
    <mergeCell ref="G12:I12"/>
    <mergeCell ref="C8:D8"/>
    <mergeCell ref="B4:D4"/>
    <mergeCell ref="C5:D5"/>
    <mergeCell ref="E1:E4"/>
    <mergeCell ref="F1:F4"/>
  </mergeCells>
  <phoneticPr fontId="2" type="noConversion"/>
  <printOptions horizontalCentered="1"/>
  <pageMargins left="0.75" right="0.75" top="1.1599999999999999" bottom="1" header="0.5" footer="0.5"/>
  <pageSetup scale="88" orientation="portrait" horizontalDpi="4294967293" r:id="rId1"/>
  <headerFooter alignWithMargins="0">
    <oddHeader>&amp;C&amp;"Arial,Bold"&amp;14WebelosTrax&amp;"Arial,Regular"&amp;10
&amp;"Arial,Bold"&amp;12Recharter - &amp;D</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9"/>
  <sheetViews>
    <sheetView showGridLines="0" zoomScaleNormal="100" workbookViewId="0">
      <pane ySplit="4" topLeftCell="A5" activePane="bottomLeft" state="frozen"/>
      <selection pane="bottomLeft" activeCell="E6" sqref="E6"/>
    </sheetView>
  </sheetViews>
  <sheetFormatPr defaultColWidth="9.140625" defaultRowHeight="12.75"/>
  <cols>
    <col min="1" max="1" width="3.140625" style="13" customWidth="1"/>
    <col min="2" max="2" width="2.5703125" style="13" customWidth="1"/>
    <col min="3" max="3" width="13.5703125" style="13" customWidth="1"/>
    <col min="4" max="4" width="15.140625" style="13" customWidth="1"/>
    <col min="5" max="24" width="3.42578125" style="13" customWidth="1"/>
    <col min="25" max="25" width="3.140625" style="13" customWidth="1"/>
    <col min="26" max="16384" width="9.140625" style="13"/>
  </cols>
  <sheetData>
    <row r="1" spans="1:25" ht="12.75" customHeight="1">
      <c r="A1" s="263" t="s">
        <v>305</v>
      </c>
      <c r="B1" s="4"/>
      <c r="C1" s="5" t="s">
        <v>1</v>
      </c>
      <c r="D1" s="6" t="str">
        <f>Instructions!F3</f>
        <v xml:space="preserve"> </v>
      </c>
      <c r="E1" s="255" t="str">
        <f ca="1">'Scout 1'!$A1</f>
        <v>Scout 1</v>
      </c>
      <c r="F1" s="255" t="str">
        <f ca="1">'Scout 2'!$A1</f>
        <v>Scout 2</v>
      </c>
      <c r="G1" s="255" t="str">
        <f ca="1">'Scout 3'!$A1</f>
        <v>Scout 3</v>
      </c>
      <c r="H1" s="255" t="str">
        <f ca="1">'Scout 4'!$A1</f>
        <v>Scout 4</v>
      </c>
      <c r="I1" s="255" t="str">
        <f ca="1">'Scout 5'!$A1</f>
        <v>Scout 5</v>
      </c>
      <c r="J1" s="255" t="str">
        <f ca="1">'Scout 6'!$A1</f>
        <v>Scout 6</v>
      </c>
      <c r="K1" s="255" t="str">
        <f ca="1">'Scout 7'!$A1</f>
        <v>Scout 7</v>
      </c>
      <c r="L1" s="255" t="str">
        <f ca="1">'Scout 8'!$A1</f>
        <v>Scout 8</v>
      </c>
      <c r="M1" s="255" t="str">
        <f ca="1">'Scout 9'!$A1</f>
        <v>Scout 9</v>
      </c>
      <c r="N1" s="255" t="str">
        <f ca="1">'Scout 10'!$A1</f>
        <v>Scout 10</v>
      </c>
      <c r="O1" s="255" t="str">
        <f ca="1">'Scout 11'!$A1</f>
        <v>Scout 11</v>
      </c>
      <c r="P1" s="255" t="str">
        <f ca="1">'Scout 12'!$A1</f>
        <v>Scout 12</v>
      </c>
      <c r="Q1" s="255" t="str">
        <f ca="1">'Scout 13'!$A1</f>
        <v>Scout 13</v>
      </c>
      <c r="R1" s="255" t="str">
        <f ca="1">'Scout 14'!$A1</f>
        <v>Scout 14</v>
      </c>
      <c r="S1" s="255" t="str">
        <f ca="1">'Scout 15'!$A1</f>
        <v>Scout 15</v>
      </c>
      <c r="T1" s="255" t="str">
        <f ca="1">'Scout 16'!$A1</f>
        <v>Scout 16</v>
      </c>
      <c r="U1" s="255" t="str">
        <f ca="1">'Scout 17'!$A1</f>
        <v>Scout 17</v>
      </c>
      <c r="V1" s="255" t="str">
        <f ca="1">'Scout 18'!$A1</f>
        <v>Scout 18</v>
      </c>
      <c r="W1" s="255" t="str">
        <f ca="1">'Scout 19'!$A1</f>
        <v>Scout 19</v>
      </c>
      <c r="X1" s="255" t="str">
        <f ca="1">'Scout 20'!$A1</f>
        <v>Scout 20</v>
      </c>
      <c r="Y1" s="263" t="s">
        <v>305</v>
      </c>
    </row>
    <row r="2" spans="1:25" ht="12.75" customHeight="1">
      <c r="A2" s="263"/>
      <c r="B2" s="7"/>
      <c r="C2" s="8" t="s">
        <v>2</v>
      </c>
      <c r="D2" s="9" t="str">
        <f>Instructions!F5</f>
        <v xml:space="preserve"> </v>
      </c>
      <c r="E2" s="256"/>
      <c r="F2" s="256"/>
      <c r="G2" s="256"/>
      <c r="H2" s="256"/>
      <c r="I2" s="256"/>
      <c r="J2" s="256"/>
      <c r="K2" s="256"/>
      <c r="L2" s="256"/>
      <c r="M2" s="256"/>
      <c r="N2" s="256"/>
      <c r="O2" s="256"/>
      <c r="P2" s="256"/>
      <c r="Q2" s="256"/>
      <c r="R2" s="256"/>
      <c r="S2" s="256"/>
      <c r="T2" s="256"/>
      <c r="U2" s="256"/>
      <c r="V2" s="256"/>
      <c r="W2" s="256"/>
      <c r="X2" s="256"/>
      <c r="Y2" s="263"/>
    </row>
    <row r="3" spans="1:25">
      <c r="A3" s="263"/>
      <c r="B3" s="267"/>
      <c r="C3" s="268"/>
      <c r="D3" s="269"/>
      <c r="E3" s="256"/>
      <c r="F3" s="256"/>
      <c r="G3" s="256"/>
      <c r="H3" s="256"/>
      <c r="I3" s="256"/>
      <c r="J3" s="256"/>
      <c r="K3" s="256"/>
      <c r="L3" s="256"/>
      <c r="M3" s="256"/>
      <c r="N3" s="256"/>
      <c r="O3" s="256"/>
      <c r="P3" s="256"/>
      <c r="Q3" s="256"/>
      <c r="R3" s="256"/>
      <c r="S3" s="256"/>
      <c r="T3" s="256"/>
      <c r="U3" s="256"/>
      <c r="V3" s="256"/>
      <c r="W3" s="256"/>
      <c r="X3" s="256"/>
      <c r="Y3" s="263"/>
    </row>
    <row r="4" spans="1:25" ht="12.75" customHeight="1">
      <c r="A4" s="263"/>
      <c r="B4" s="270" t="s">
        <v>3</v>
      </c>
      <c r="C4" s="271"/>
      <c r="D4" s="272"/>
      <c r="E4" s="257"/>
      <c r="F4" s="257"/>
      <c r="G4" s="257"/>
      <c r="H4" s="257"/>
      <c r="I4" s="257"/>
      <c r="J4" s="257"/>
      <c r="K4" s="257"/>
      <c r="L4" s="257"/>
      <c r="M4" s="257"/>
      <c r="N4" s="257"/>
      <c r="O4" s="257"/>
      <c r="P4" s="257"/>
      <c r="Q4" s="257"/>
      <c r="R4" s="257"/>
      <c r="S4" s="257"/>
      <c r="T4" s="257"/>
      <c r="U4" s="257"/>
      <c r="V4" s="257"/>
      <c r="W4" s="257"/>
      <c r="X4" s="257"/>
      <c r="Y4" s="263"/>
    </row>
    <row r="5" spans="1:25" customFormat="1" ht="20.25" customHeight="1">
      <c r="A5" s="263"/>
      <c r="B5" s="96"/>
      <c r="C5" s="96"/>
      <c r="D5" s="97"/>
      <c r="E5" s="97"/>
      <c r="F5" s="97"/>
      <c r="G5" s="96"/>
      <c r="H5" s="96"/>
      <c r="I5" s="96"/>
      <c r="J5" s="96"/>
      <c r="K5" s="275"/>
      <c r="L5" s="276"/>
      <c r="M5" s="276"/>
      <c r="N5" s="276"/>
      <c r="O5" s="276"/>
      <c r="P5" s="276"/>
      <c r="Q5" s="276"/>
      <c r="R5" s="276"/>
      <c r="S5" s="276"/>
      <c r="Y5" s="263"/>
    </row>
    <row r="6" spans="1:25" customFormat="1">
      <c r="A6" s="263"/>
      <c r="B6" s="98">
        <v>1</v>
      </c>
      <c r="C6" s="266" t="s">
        <v>121</v>
      </c>
      <c r="D6" s="265"/>
      <c r="E6" s="76"/>
      <c r="F6" s="22"/>
      <c r="G6" s="76"/>
      <c r="H6" s="22"/>
      <c r="I6" s="22"/>
      <c r="J6" s="22"/>
      <c r="K6" s="22"/>
      <c r="L6" s="22"/>
      <c r="M6" s="22"/>
      <c r="N6" s="22"/>
      <c r="O6" s="22"/>
      <c r="P6" s="22"/>
      <c r="Q6" s="22"/>
      <c r="R6" s="22"/>
      <c r="S6" s="22"/>
      <c r="T6" s="22"/>
      <c r="U6" s="22"/>
      <c r="V6" s="22"/>
      <c r="W6" s="22"/>
      <c r="X6" s="22"/>
      <c r="Y6" s="263"/>
    </row>
    <row r="7" spans="1:25" customFormat="1">
      <c r="A7" s="263"/>
      <c r="B7" s="99">
        <v>2</v>
      </c>
      <c r="C7" s="266" t="s">
        <v>122</v>
      </c>
      <c r="D7" s="265"/>
      <c r="E7" s="76"/>
      <c r="F7" s="22"/>
      <c r="G7" s="76"/>
      <c r="H7" s="22"/>
      <c r="I7" s="22"/>
      <c r="J7" s="22"/>
      <c r="K7" s="22"/>
      <c r="L7" s="22"/>
      <c r="M7" s="22"/>
      <c r="N7" s="22"/>
      <c r="O7" s="22"/>
      <c r="P7" s="22"/>
      <c r="Q7" s="22"/>
      <c r="R7" s="22"/>
      <c r="S7" s="22"/>
      <c r="T7" s="22"/>
      <c r="U7" s="22"/>
      <c r="V7" s="22"/>
      <c r="W7" s="22"/>
      <c r="X7" s="22"/>
      <c r="Y7" s="263"/>
    </row>
    <row r="8" spans="1:25" customFormat="1">
      <c r="A8" s="263"/>
      <c r="B8" s="98">
        <v>3</v>
      </c>
      <c r="C8" s="264" t="s">
        <v>22</v>
      </c>
      <c r="D8" s="265"/>
      <c r="E8" s="76"/>
      <c r="F8" s="76"/>
      <c r="G8" s="76"/>
      <c r="H8" s="22"/>
      <c r="I8" s="22"/>
      <c r="J8" s="22"/>
      <c r="K8" s="22"/>
      <c r="L8" s="22"/>
      <c r="M8" s="22"/>
      <c r="N8" s="22"/>
      <c r="O8" s="22"/>
      <c r="P8" s="22"/>
      <c r="Q8" s="22"/>
      <c r="R8" s="22"/>
      <c r="S8" s="22"/>
      <c r="T8" s="22"/>
      <c r="U8" s="22"/>
      <c r="V8" s="22"/>
      <c r="W8" s="22"/>
      <c r="X8" s="22"/>
      <c r="Y8" s="263"/>
    </row>
    <row r="9" spans="1:25" customFormat="1">
      <c r="A9" s="263"/>
      <c r="B9" s="99">
        <v>4</v>
      </c>
      <c r="C9" s="264" t="s">
        <v>23</v>
      </c>
      <c r="D9" s="265"/>
      <c r="E9" s="76"/>
      <c r="F9" s="76"/>
      <c r="G9" s="76"/>
      <c r="H9" s="22"/>
      <c r="I9" s="22"/>
      <c r="J9" s="22"/>
      <c r="K9" s="22"/>
      <c r="L9" s="22"/>
      <c r="M9" s="22"/>
      <c r="N9" s="22"/>
      <c r="O9" s="22"/>
      <c r="P9" s="22"/>
      <c r="Q9" s="22"/>
      <c r="R9" s="22"/>
      <c r="S9" s="22"/>
      <c r="T9" s="22"/>
      <c r="U9" s="22"/>
      <c r="V9" s="22"/>
      <c r="W9" s="22"/>
      <c r="X9" s="22"/>
      <c r="Y9" s="263"/>
    </row>
    <row r="10" spans="1:25" customFormat="1">
      <c r="A10" s="263"/>
      <c r="B10" s="98">
        <v>5</v>
      </c>
      <c r="C10" s="264" t="s">
        <v>24</v>
      </c>
      <c r="D10" s="265"/>
      <c r="E10" s="76"/>
      <c r="F10" s="76"/>
      <c r="G10" s="76"/>
      <c r="H10" s="22"/>
      <c r="I10" s="22"/>
      <c r="J10" s="22"/>
      <c r="K10" s="22"/>
      <c r="L10" s="22"/>
      <c r="M10" s="22"/>
      <c r="N10" s="22"/>
      <c r="O10" s="22"/>
      <c r="P10" s="22"/>
      <c r="Q10" s="22"/>
      <c r="R10" s="22"/>
      <c r="S10" s="22"/>
      <c r="T10" s="22"/>
      <c r="U10" s="22"/>
      <c r="V10" s="22"/>
      <c r="W10" s="22"/>
      <c r="X10" s="22"/>
      <c r="Y10" s="263"/>
    </row>
    <row r="11" spans="1:25" customFormat="1">
      <c r="A11" s="263"/>
      <c r="B11" s="99">
        <v>6</v>
      </c>
      <c r="C11" s="264" t="s">
        <v>25</v>
      </c>
      <c r="D11" s="265"/>
      <c r="E11" s="76"/>
      <c r="F11" s="22"/>
      <c r="G11" s="76"/>
      <c r="H11" s="22"/>
      <c r="I11" s="22"/>
      <c r="J11" s="22"/>
      <c r="K11" s="22"/>
      <c r="L11" s="22"/>
      <c r="M11" s="22"/>
      <c r="N11" s="22"/>
      <c r="O11" s="22"/>
      <c r="P11" s="22"/>
      <c r="Q11" s="22"/>
      <c r="R11" s="22"/>
      <c r="S11" s="22"/>
      <c r="T11" s="22"/>
      <c r="U11" s="22"/>
      <c r="V11" s="22"/>
      <c r="W11" s="22"/>
      <c r="X11" s="22"/>
      <c r="Y11" s="263"/>
    </row>
    <row r="12" spans="1:25" customFormat="1" ht="13.5" thickBot="1">
      <c r="A12" s="263"/>
      <c r="B12" s="98">
        <v>7</v>
      </c>
      <c r="C12" s="264" t="s">
        <v>26</v>
      </c>
      <c r="D12" s="265"/>
      <c r="E12" s="100"/>
      <c r="F12" s="100"/>
      <c r="G12" s="100"/>
      <c r="H12" s="23"/>
      <c r="I12" s="23"/>
      <c r="J12" s="23"/>
      <c r="K12" s="23"/>
      <c r="L12" s="23"/>
      <c r="M12" s="23"/>
      <c r="N12" s="23"/>
      <c r="O12" s="23"/>
      <c r="P12" s="23"/>
      <c r="Q12" s="23"/>
      <c r="R12" s="23"/>
      <c r="S12" s="23"/>
      <c r="T12" s="23"/>
      <c r="U12" s="23"/>
      <c r="V12" s="23"/>
      <c r="W12" s="23"/>
      <c r="X12" s="23"/>
      <c r="Y12" s="263"/>
    </row>
    <row r="13" spans="1:25" customFormat="1" ht="13.5" thickBot="1">
      <c r="A13" s="263"/>
      <c r="C13" s="273" t="s">
        <v>123</v>
      </c>
      <c r="D13" s="274"/>
      <c r="E13" s="101" t="str">
        <f>IF(SUMPRODUCT(ISTEXT(E6:E12)*1)=7, "C", IF(SUMPRODUCT(ISTEXT(E6:E12)*1)&gt;0, (SUMPRODUCT(ISTEXT(E6:E12)*1))/7*100, ""))</f>
        <v/>
      </c>
      <c r="F13" s="101" t="str">
        <f t="shared" ref="F13:X13" si="0">IF(SUMPRODUCT(ISTEXT(F6:F12)*1)=7, "C", IF(SUMPRODUCT(ISTEXT(F6:F12)*1)&gt;0, (SUMPRODUCT(ISTEXT(F6:F12)*1))/7*100, ""))</f>
        <v/>
      </c>
      <c r="G13" s="101" t="str">
        <f t="shared" si="0"/>
        <v/>
      </c>
      <c r="H13" s="101" t="str">
        <f t="shared" si="0"/>
        <v/>
      </c>
      <c r="I13" s="101" t="str">
        <f t="shared" si="0"/>
        <v/>
      </c>
      <c r="J13" s="101" t="str">
        <f t="shared" si="0"/>
        <v/>
      </c>
      <c r="K13" s="101" t="str">
        <f t="shared" si="0"/>
        <v/>
      </c>
      <c r="L13" s="101" t="str">
        <f t="shared" si="0"/>
        <v/>
      </c>
      <c r="M13" s="101" t="str">
        <f t="shared" si="0"/>
        <v/>
      </c>
      <c r="N13" s="101" t="str">
        <f t="shared" si="0"/>
        <v/>
      </c>
      <c r="O13" s="101" t="str">
        <f t="shared" si="0"/>
        <v/>
      </c>
      <c r="P13" s="101" t="str">
        <f t="shared" si="0"/>
        <v/>
      </c>
      <c r="Q13" s="101" t="str">
        <f t="shared" si="0"/>
        <v/>
      </c>
      <c r="R13" s="101" t="str">
        <f t="shared" si="0"/>
        <v/>
      </c>
      <c r="S13" s="101" t="str">
        <f t="shared" si="0"/>
        <v/>
      </c>
      <c r="T13" s="101" t="str">
        <f t="shared" si="0"/>
        <v/>
      </c>
      <c r="U13" s="101" t="str">
        <f t="shared" si="0"/>
        <v/>
      </c>
      <c r="V13" s="101" t="str">
        <f t="shared" si="0"/>
        <v/>
      </c>
      <c r="W13" s="101" t="str">
        <f t="shared" si="0"/>
        <v/>
      </c>
      <c r="X13" s="101" t="str">
        <f t="shared" si="0"/>
        <v/>
      </c>
      <c r="Y13" s="263"/>
    </row>
    <row r="14" spans="1:25">
      <c r="A14" s="10"/>
      <c r="B14" s="10"/>
      <c r="C14" s="10"/>
      <c r="D14" s="10"/>
      <c r="E14" s="10"/>
      <c r="F14" s="10"/>
      <c r="G14" s="10"/>
      <c r="H14" s="10"/>
      <c r="I14" s="10"/>
      <c r="J14" s="10"/>
      <c r="K14" s="10"/>
      <c r="L14" s="10"/>
      <c r="M14" s="10"/>
      <c r="N14" s="10"/>
      <c r="O14" s="10"/>
      <c r="P14" s="10"/>
      <c r="Q14" s="10"/>
      <c r="R14" s="10"/>
      <c r="S14" s="10"/>
      <c r="T14" s="10"/>
      <c r="U14" s="10"/>
      <c r="V14" s="10"/>
      <c r="W14" s="10"/>
      <c r="X14" s="10"/>
      <c r="Y14" s="58"/>
    </row>
    <row r="15" spans="1:25">
      <c r="A15" s="10"/>
      <c r="B15" s="10"/>
      <c r="C15" s="10"/>
      <c r="D15" s="10"/>
      <c r="E15" s="10"/>
      <c r="F15" s="10"/>
      <c r="G15" s="10"/>
      <c r="H15" s="10"/>
      <c r="I15" s="10"/>
      <c r="J15" s="10"/>
      <c r="K15" s="10"/>
      <c r="L15" s="10"/>
      <c r="M15" s="10"/>
      <c r="N15" s="10"/>
      <c r="O15" s="10"/>
      <c r="P15" s="10"/>
      <c r="Q15" s="10"/>
      <c r="R15" s="10"/>
      <c r="S15" s="10"/>
      <c r="T15" s="10"/>
      <c r="U15" s="10"/>
      <c r="V15" s="10"/>
      <c r="W15" s="10"/>
      <c r="X15" s="10"/>
    </row>
    <row r="16" spans="1:25">
      <c r="A16" s="10"/>
      <c r="B16" s="10"/>
      <c r="C16" s="10"/>
      <c r="D16" s="10"/>
      <c r="E16" s="10"/>
      <c r="F16" s="10"/>
      <c r="G16" s="10"/>
      <c r="H16" s="10"/>
      <c r="I16" s="10"/>
      <c r="J16" s="10"/>
      <c r="K16" s="10"/>
      <c r="L16" s="10"/>
      <c r="M16" s="10"/>
      <c r="N16" s="10"/>
      <c r="O16" s="10"/>
      <c r="P16" s="10"/>
      <c r="Q16" s="10"/>
      <c r="R16" s="10"/>
      <c r="S16" s="10"/>
      <c r="T16" s="10"/>
      <c r="U16" s="10"/>
      <c r="V16" s="10"/>
      <c r="W16" s="10"/>
      <c r="X16" s="10"/>
    </row>
    <row r="17" spans="1:24">
      <c r="A17" s="10"/>
      <c r="B17" s="10"/>
      <c r="C17" s="10"/>
      <c r="D17" s="10"/>
      <c r="E17" s="10"/>
      <c r="F17" s="10"/>
      <c r="G17" s="10"/>
      <c r="H17" s="10"/>
      <c r="I17" s="10"/>
      <c r="J17" s="10"/>
      <c r="K17" s="10"/>
      <c r="L17" s="10"/>
      <c r="M17" s="10"/>
      <c r="N17" s="10"/>
      <c r="O17" s="10"/>
      <c r="P17" s="10"/>
      <c r="Q17" s="10"/>
      <c r="R17" s="10"/>
      <c r="S17" s="10"/>
      <c r="T17" s="10"/>
      <c r="U17" s="10"/>
      <c r="V17" s="10"/>
      <c r="W17" s="10"/>
      <c r="X17" s="10"/>
    </row>
    <row r="18" spans="1:24">
      <c r="A18" s="10"/>
      <c r="B18" s="10"/>
      <c r="C18" s="10"/>
      <c r="D18" s="10"/>
      <c r="E18" s="10"/>
      <c r="F18" s="10"/>
      <c r="G18" s="10"/>
      <c r="H18" s="10"/>
      <c r="I18" s="10"/>
      <c r="J18" s="10"/>
      <c r="K18" s="10"/>
      <c r="L18" s="10"/>
      <c r="M18" s="10"/>
      <c r="N18" s="10"/>
      <c r="O18" s="10"/>
      <c r="P18" s="10"/>
      <c r="Q18" s="10"/>
      <c r="R18" s="10"/>
      <c r="S18" s="10"/>
      <c r="T18" s="10"/>
      <c r="U18" s="10"/>
      <c r="V18" s="10"/>
      <c r="W18" s="10"/>
      <c r="X18" s="10"/>
    </row>
    <row r="19" spans="1:24">
      <c r="A19" s="10"/>
      <c r="B19" s="10"/>
      <c r="C19" s="10"/>
      <c r="D19" s="10"/>
      <c r="E19" s="10"/>
      <c r="F19" s="10"/>
      <c r="G19" s="10"/>
      <c r="H19" s="10"/>
      <c r="I19" s="10"/>
      <c r="J19" s="10"/>
      <c r="K19" s="10"/>
      <c r="L19" s="10"/>
      <c r="M19" s="10"/>
      <c r="N19" s="10"/>
      <c r="O19" s="10"/>
      <c r="P19" s="10"/>
      <c r="Q19" s="10"/>
      <c r="R19" s="10"/>
      <c r="S19" s="10"/>
      <c r="T19" s="10"/>
      <c r="U19" s="10"/>
      <c r="V19" s="10"/>
      <c r="W19" s="10"/>
      <c r="X19" s="10"/>
    </row>
  </sheetData>
  <sheetProtection algorithmName="SHA-512" hashValue="k4MKA0Q/M7HzQ961OsnD3MVhhG4TKY2FA8XLkS4tEsbBQ2SYhjVZLYGN5aS4m6Vapgu3W2Ey0MUfr+Q4yFJoNQ==" saltValue="ZFyPUU5tg2tcEAhMbGmJUw==" spinCount="100000" sheet="1" objects="1" scenarios="1" selectLockedCells="1"/>
  <mergeCells count="33">
    <mergeCell ref="T1:T4"/>
    <mergeCell ref="U1:U4"/>
    <mergeCell ref="V1:V4"/>
    <mergeCell ref="W1:W4"/>
    <mergeCell ref="X1:X4"/>
    <mergeCell ref="C6:D6"/>
    <mergeCell ref="C8:D8"/>
    <mergeCell ref="S1:S4"/>
    <mergeCell ref="Q1:Q4"/>
    <mergeCell ref="N1:N4"/>
    <mergeCell ref="K1:K4"/>
    <mergeCell ref="J1:J4"/>
    <mergeCell ref="H1:H4"/>
    <mergeCell ref="L1:L4"/>
    <mergeCell ref="F1:F4"/>
    <mergeCell ref="G1:G4"/>
    <mergeCell ref="I1:I4"/>
    <mergeCell ref="A1:A13"/>
    <mergeCell ref="Y1:Y13"/>
    <mergeCell ref="C12:D12"/>
    <mergeCell ref="R1:R4"/>
    <mergeCell ref="C7:D7"/>
    <mergeCell ref="C10:D10"/>
    <mergeCell ref="C11:D11"/>
    <mergeCell ref="C9:D9"/>
    <mergeCell ref="B3:D3"/>
    <mergeCell ref="B4:D4"/>
    <mergeCell ref="E1:E4"/>
    <mergeCell ref="P1:P4"/>
    <mergeCell ref="M1:M4"/>
    <mergeCell ref="O1:O4"/>
    <mergeCell ref="C13:D13"/>
    <mergeCell ref="K5:S5"/>
  </mergeCells>
  <phoneticPr fontId="2" type="noConversion"/>
  <pageMargins left="0.75" right="0.7" top="1" bottom="1" header="0.5" footer="0.5"/>
  <pageSetup scale="86" orientation="portrait" r:id="rId1"/>
  <headerFooter alignWithMargins="0">
    <oddHeader>&amp;C&amp;"Arial,Bold"&amp;14TigerTrax
&amp;12Bobcat - &amp;D</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21"/>
  <sheetViews>
    <sheetView showGridLines="0" zoomScaleNormal="100" workbookViewId="0">
      <selection activeCell="E13" sqref="E13"/>
    </sheetView>
  </sheetViews>
  <sheetFormatPr defaultColWidth="9.140625" defaultRowHeight="12.75"/>
  <cols>
    <col min="1" max="1" width="3.140625" style="13" customWidth="1"/>
    <col min="2" max="2" width="3" style="13" bestFit="1" customWidth="1"/>
    <col min="3" max="4" width="17.140625" style="13" customWidth="1"/>
    <col min="5" max="24" width="3.42578125" style="13" customWidth="1"/>
    <col min="25" max="25" width="3.140625" style="13" customWidth="1"/>
    <col min="26" max="16384" width="9.140625" style="13"/>
  </cols>
  <sheetData>
    <row r="1" spans="1:25" ht="12.75" customHeight="1">
      <c r="A1" s="263" t="s">
        <v>312</v>
      </c>
      <c r="B1" s="4"/>
      <c r="C1" s="5" t="s">
        <v>1</v>
      </c>
      <c r="D1" s="6" t="str">
        <f>Instructions!F3</f>
        <v xml:space="preserve"> </v>
      </c>
      <c r="E1" s="255" t="str">
        <f ca="1">'Scout 1'!$A1</f>
        <v>Scout 1</v>
      </c>
      <c r="F1" s="255" t="str">
        <f ca="1">'Scout 2'!$A1</f>
        <v>Scout 2</v>
      </c>
      <c r="G1" s="255" t="str">
        <f ca="1">'Scout 3'!$A1</f>
        <v>Scout 3</v>
      </c>
      <c r="H1" s="255" t="str">
        <f ca="1">'Scout 4'!$A1</f>
        <v>Scout 4</v>
      </c>
      <c r="I1" s="255" t="str">
        <f ca="1">'Scout 5'!$A1</f>
        <v>Scout 5</v>
      </c>
      <c r="J1" s="255" t="str">
        <f ca="1">'Scout 6'!$A1</f>
        <v>Scout 6</v>
      </c>
      <c r="K1" s="255" t="str">
        <f ca="1">'Scout 7'!$A1</f>
        <v>Scout 7</v>
      </c>
      <c r="L1" s="255" t="str">
        <f ca="1">'Scout 8'!$A1</f>
        <v>Scout 8</v>
      </c>
      <c r="M1" s="255" t="str">
        <f ca="1">'Scout 9'!$A1</f>
        <v>Scout 9</v>
      </c>
      <c r="N1" s="255" t="str">
        <f ca="1">'Scout 10'!$A1</f>
        <v>Scout 10</v>
      </c>
      <c r="O1" s="255" t="str">
        <f ca="1">'Scout 11'!$A1</f>
        <v>Scout 11</v>
      </c>
      <c r="P1" s="255" t="str">
        <f ca="1">'Scout 12'!$A1</f>
        <v>Scout 12</v>
      </c>
      <c r="Q1" s="255" t="str">
        <f ca="1">'Scout 13'!$A1</f>
        <v>Scout 13</v>
      </c>
      <c r="R1" s="255" t="str">
        <f ca="1">'Scout 14'!$A1</f>
        <v>Scout 14</v>
      </c>
      <c r="S1" s="255" t="str">
        <f ca="1">'Scout 15'!$A1</f>
        <v>Scout 15</v>
      </c>
      <c r="T1" s="255" t="str">
        <f ca="1">'Scout 16'!$A1</f>
        <v>Scout 16</v>
      </c>
      <c r="U1" s="255" t="str">
        <f ca="1">'Scout 17'!$A1</f>
        <v>Scout 17</v>
      </c>
      <c r="V1" s="255" t="str">
        <f ca="1">'Scout 18'!$A1</f>
        <v>Scout 18</v>
      </c>
      <c r="W1" s="255" t="str">
        <f ca="1">'Scout 19'!$A1</f>
        <v>Scout 19</v>
      </c>
      <c r="X1" s="255" t="str">
        <f ca="1">'Scout 20'!$A1</f>
        <v>Scout 20</v>
      </c>
      <c r="Y1" s="263" t="s">
        <v>312</v>
      </c>
    </row>
    <row r="2" spans="1:25" ht="12.75" customHeight="1">
      <c r="A2" s="263"/>
      <c r="B2" s="7"/>
      <c r="C2" s="8" t="s">
        <v>2</v>
      </c>
      <c r="D2" s="9" t="str">
        <f>Instructions!F5</f>
        <v xml:space="preserve"> </v>
      </c>
      <c r="E2" s="256"/>
      <c r="F2" s="256"/>
      <c r="G2" s="256"/>
      <c r="H2" s="256"/>
      <c r="I2" s="256"/>
      <c r="J2" s="256"/>
      <c r="K2" s="256"/>
      <c r="L2" s="256"/>
      <c r="M2" s="256"/>
      <c r="N2" s="256"/>
      <c r="O2" s="256"/>
      <c r="P2" s="256"/>
      <c r="Q2" s="256"/>
      <c r="R2" s="256"/>
      <c r="S2" s="256"/>
      <c r="T2" s="256"/>
      <c r="U2" s="256"/>
      <c r="V2" s="256"/>
      <c r="W2" s="256"/>
      <c r="X2" s="256"/>
      <c r="Y2" s="263"/>
    </row>
    <row r="3" spans="1:25">
      <c r="A3" s="263"/>
      <c r="B3" s="267"/>
      <c r="C3" s="268"/>
      <c r="D3" s="269"/>
      <c r="E3" s="256"/>
      <c r="F3" s="256"/>
      <c r="G3" s="256"/>
      <c r="H3" s="256"/>
      <c r="I3" s="256"/>
      <c r="J3" s="256"/>
      <c r="K3" s="256"/>
      <c r="L3" s="256"/>
      <c r="M3" s="256"/>
      <c r="N3" s="256"/>
      <c r="O3" s="256"/>
      <c r="P3" s="256"/>
      <c r="Q3" s="256"/>
      <c r="R3" s="256"/>
      <c r="S3" s="256"/>
      <c r="T3" s="256"/>
      <c r="U3" s="256"/>
      <c r="V3" s="256"/>
      <c r="W3" s="256"/>
      <c r="X3" s="256"/>
      <c r="Y3" s="263"/>
    </row>
    <row r="4" spans="1:25" ht="12.75" customHeight="1">
      <c r="A4" s="263"/>
      <c r="B4" s="277" t="s">
        <v>304</v>
      </c>
      <c r="C4" s="271"/>
      <c r="D4" s="272"/>
      <c r="E4" s="257"/>
      <c r="F4" s="257"/>
      <c r="G4" s="257"/>
      <c r="H4" s="257"/>
      <c r="I4" s="257"/>
      <c r="J4" s="257"/>
      <c r="K4" s="257"/>
      <c r="L4" s="257"/>
      <c r="M4" s="257"/>
      <c r="N4" s="257"/>
      <c r="O4" s="257"/>
      <c r="P4" s="257"/>
      <c r="Q4" s="257"/>
      <c r="R4" s="257"/>
      <c r="S4" s="257"/>
      <c r="T4" s="257"/>
      <c r="U4" s="257"/>
      <c r="V4" s="257"/>
      <c r="W4" s="257"/>
      <c r="X4" s="257"/>
      <c r="Y4" s="263"/>
    </row>
    <row r="5" spans="1:25" s="130" customFormat="1" ht="20.25" customHeight="1">
      <c r="A5" s="263"/>
      <c r="B5" s="96"/>
      <c r="C5" s="96"/>
      <c r="D5" s="97"/>
      <c r="E5" s="97"/>
      <c r="F5" s="97"/>
      <c r="G5" s="96"/>
      <c r="H5" s="96"/>
      <c r="I5" s="96"/>
      <c r="J5" s="96"/>
      <c r="K5" s="275"/>
      <c r="L5" s="276"/>
      <c r="M5" s="276"/>
      <c r="N5" s="276"/>
      <c r="O5" s="276"/>
      <c r="P5" s="276"/>
      <c r="Q5" s="276"/>
      <c r="R5" s="276"/>
      <c r="S5" s="276"/>
      <c r="Y5" s="263"/>
    </row>
    <row r="6" spans="1:25" s="130" customFormat="1">
      <c r="A6" s="263"/>
      <c r="B6" s="98" t="s">
        <v>260</v>
      </c>
      <c r="C6" s="266" t="s">
        <v>293</v>
      </c>
      <c r="D6" s="265"/>
      <c r="E6" s="134" t="str">
        <f>IF(Achievements!E11&lt;&gt;"", Achievements!E11, "")</f>
        <v xml:space="preserve"> </v>
      </c>
      <c r="F6" s="134" t="str">
        <f>IF(Achievements!F11&lt;&gt;"", Achievements!F11, "")</f>
        <v xml:space="preserve"> </v>
      </c>
      <c r="G6" s="134" t="str">
        <f>IF(Achievements!G11&lt;&gt;"", Achievements!G11, "")</f>
        <v xml:space="preserve"> </v>
      </c>
      <c r="H6" s="134" t="str">
        <f>IF(Achievements!H11&lt;&gt;"", Achievements!H11, "")</f>
        <v xml:space="preserve"> </v>
      </c>
      <c r="I6" s="134" t="str">
        <f>IF(Achievements!I11&lt;&gt;"", Achievements!I11, "")</f>
        <v xml:space="preserve"> </v>
      </c>
      <c r="J6" s="134" t="str">
        <f>IF(Achievements!J11&lt;&gt;"", Achievements!J11, "")</f>
        <v xml:space="preserve"> </v>
      </c>
      <c r="K6" s="134" t="str">
        <f>IF(Achievements!K11&lt;&gt;"", Achievements!K11, "")</f>
        <v xml:space="preserve"> </v>
      </c>
      <c r="L6" s="134" t="str">
        <f>IF(Achievements!L11&lt;&gt;"", Achievements!L11, "")</f>
        <v xml:space="preserve"> </v>
      </c>
      <c r="M6" s="134" t="str">
        <f>IF(Achievements!M11&lt;&gt;"", Achievements!M11, "")</f>
        <v xml:space="preserve"> </v>
      </c>
      <c r="N6" s="134" t="str">
        <f>IF(Achievements!N11&lt;&gt;"", Achievements!N11, "")</f>
        <v xml:space="preserve"> </v>
      </c>
      <c r="O6" s="134" t="str">
        <f>IF(Achievements!O11&lt;&gt;"", Achievements!O11, "")</f>
        <v xml:space="preserve"> </v>
      </c>
      <c r="P6" s="134" t="str">
        <f>IF(Achievements!P11&lt;&gt;"", Achievements!P11, "")</f>
        <v xml:space="preserve"> </v>
      </c>
      <c r="Q6" s="134" t="str">
        <f>IF(Achievements!Q11&lt;&gt;"", Achievements!Q11, "")</f>
        <v xml:space="preserve"> </v>
      </c>
      <c r="R6" s="134" t="str">
        <f>IF(Achievements!R11&lt;&gt;"", Achievements!R11, "")</f>
        <v xml:space="preserve"> </v>
      </c>
      <c r="S6" s="134" t="str">
        <f>IF(Achievements!S11&lt;&gt;"", Achievements!S11, "")</f>
        <v xml:space="preserve"> </v>
      </c>
      <c r="T6" s="134" t="str">
        <f>IF(Achievements!T11&lt;&gt;"", Achievements!T11, "")</f>
        <v xml:space="preserve"> </v>
      </c>
      <c r="U6" s="134" t="str">
        <f>IF(Achievements!U11&lt;&gt;"", Achievements!U11, "")</f>
        <v xml:space="preserve"> </v>
      </c>
      <c r="V6" s="134" t="str">
        <f>IF(Achievements!V11&lt;&gt;"", Achievements!V11, "")</f>
        <v xml:space="preserve"> </v>
      </c>
      <c r="W6" s="134" t="str">
        <f>IF(Achievements!W11&lt;&gt;"", Achievements!W11, "")</f>
        <v xml:space="preserve"> </v>
      </c>
      <c r="X6" s="134" t="str">
        <f>IF(Achievements!X11&lt;&gt;"", Achievements!X11, "")</f>
        <v xml:space="preserve"> </v>
      </c>
      <c r="Y6" s="263"/>
    </row>
    <row r="7" spans="1:25" s="130" customFormat="1">
      <c r="A7" s="263"/>
      <c r="B7" s="99" t="s">
        <v>261</v>
      </c>
      <c r="C7" s="266" t="s">
        <v>294</v>
      </c>
      <c r="D7" s="265"/>
      <c r="E7" s="134" t="str">
        <f>IF(Achievements!E20&lt;&gt;"", Achievements!E20, "")</f>
        <v/>
      </c>
      <c r="F7" s="134" t="str">
        <f>IF(Achievements!F20&lt;&gt;"", Achievements!F20, "")</f>
        <v/>
      </c>
      <c r="G7" s="134" t="str">
        <f>IF(Achievements!G20&lt;&gt;"", Achievements!G20, "")</f>
        <v/>
      </c>
      <c r="H7" s="134" t="str">
        <f>IF(Achievements!H20&lt;&gt;"", Achievements!H20, "")</f>
        <v/>
      </c>
      <c r="I7" s="134" t="str">
        <f>IF(Achievements!I20&lt;&gt;"", Achievements!I20, "")</f>
        <v/>
      </c>
      <c r="J7" s="134" t="str">
        <f>IF(Achievements!J20&lt;&gt;"", Achievements!J20, "")</f>
        <v/>
      </c>
      <c r="K7" s="134" t="str">
        <f>IF(Achievements!K20&lt;&gt;"", Achievements!K20, "")</f>
        <v/>
      </c>
      <c r="L7" s="134" t="str">
        <f>IF(Achievements!L20&lt;&gt;"", Achievements!L20, "")</f>
        <v/>
      </c>
      <c r="M7" s="134" t="str">
        <f>IF(Achievements!M20&lt;&gt;"", Achievements!M20, "")</f>
        <v/>
      </c>
      <c r="N7" s="134" t="str">
        <f>IF(Achievements!N20&lt;&gt;"", Achievements!N20, "")</f>
        <v/>
      </c>
      <c r="O7" s="134" t="str">
        <f>IF(Achievements!O20&lt;&gt;"", Achievements!O20, "")</f>
        <v/>
      </c>
      <c r="P7" s="134" t="str">
        <f>IF(Achievements!P20&lt;&gt;"", Achievements!P20, "")</f>
        <v/>
      </c>
      <c r="Q7" s="134" t="str">
        <f>IF(Achievements!Q20&lt;&gt;"", Achievements!Q20, "")</f>
        <v/>
      </c>
      <c r="R7" s="134" t="str">
        <f>IF(Achievements!R20&lt;&gt;"", Achievements!R20, "")</f>
        <v/>
      </c>
      <c r="S7" s="134" t="str">
        <f>IF(Achievements!S20&lt;&gt;"", Achievements!S20, "")</f>
        <v/>
      </c>
      <c r="T7" s="134" t="str">
        <f>IF(Achievements!T20&lt;&gt;"", Achievements!T20, "")</f>
        <v/>
      </c>
      <c r="U7" s="134" t="str">
        <f>IF(Achievements!U20&lt;&gt;"", Achievements!U20, "")</f>
        <v/>
      </c>
      <c r="V7" s="134" t="str">
        <f>IF(Achievements!V20&lt;&gt;"", Achievements!V20, "")</f>
        <v/>
      </c>
      <c r="W7" s="134" t="str">
        <f>IF(Achievements!W20&lt;&gt;"", Achievements!W20, "")</f>
        <v/>
      </c>
      <c r="X7" s="134" t="str">
        <f>IF(Achievements!X20&lt;&gt;"", Achievements!X20, "")</f>
        <v/>
      </c>
      <c r="Y7" s="263"/>
    </row>
    <row r="8" spans="1:25" s="130" customFormat="1">
      <c r="A8" s="263"/>
      <c r="B8" s="98" t="s">
        <v>262</v>
      </c>
      <c r="C8" s="264" t="s">
        <v>295</v>
      </c>
      <c r="D8" s="265"/>
      <c r="E8" s="134" t="str">
        <f>IF(Achievements!E27&lt;&gt;"", Achievements!E27,"")</f>
        <v xml:space="preserve"> </v>
      </c>
      <c r="F8" s="134" t="str">
        <f>IF(Achievements!F27&lt;&gt;"", Achievements!F27,"")</f>
        <v xml:space="preserve"> </v>
      </c>
      <c r="G8" s="134" t="str">
        <f>IF(Achievements!G27&lt;&gt;"", Achievements!G27,"")</f>
        <v xml:space="preserve"> </v>
      </c>
      <c r="H8" s="134" t="str">
        <f>IF(Achievements!H27&lt;&gt;"", Achievements!H27,"")</f>
        <v xml:space="preserve"> </v>
      </c>
      <c r="I8" s="134" t="str">
        <f>IF(Achievements!I27&lt;&gt;"", Achievements!I27,"")</f>
        <v xml:space="preserve"> </v>
      </c>
      <c r="J8" s="134" t="str">
        <f>IF(Achievements!J27&lt;&gt;"", Achievements!J27,"")</f>
        <v xml:space="preserve"> </v>
      </c>
      <c r="K8" s="134" t="str">
        <f>IF(Achievements!K27&lt;&gt;"", Achievements!K27,"")</f>
        <v xml:space="preserve"> </v>
      </c>
      <c r="L8" s="134" t="str">
        <f>IF(Achievements!L27&lt;&gt;"", Achievements!L27,"")</f>
        <v xml:space="preserve"> </v>
      </c>
      <c r="M8" s="134" t="str">
        <f>IF(Achievements!M27&lt;&gt;"", Achievements!M27,"")</f>
        <v xml:space="preserve"> </v>
      </c>
      <c r="N8" s="134" t="str">
        <f>IF(Achievements!N27&lt;&gt;"", Achievements!N27,"")</f>
        <v xml:space="preserve"> </v>
      </c>
      <c r="O8" s="134" t="str">
        <f>IF(Achievements!O27&lt;&gt;"", Achievements!O27,"")</f>
        <v xml:space="preserve"> </v>
      </c>
      <c r="P8" s="134" t="str">
        <f>IF(Achievements!P27&lt;&gt;"", Achievements!P27,"")</f>
        <v xml:space="preserve"> </v>
      </c>
      <c r="Q8" s="134" t="str">
        <f>IF(Achievements!Q27&lt;&gt;"", Achievements!Q27,"")</f>
        <v xml:space="preserve"> </v>
      </c>
      <c r="R8" s="134" t="str">
        <f>IF(Achievements!R27&lt;&gt;"", Achievements!R27,"")</f>
        <v xml:space="preserve"> </v>
      </c>
      <c r="S8" s="134" t="str">
        <f>IF(Achievements!S27&lt;&gt;"", Achievements!S27,"")</f>
        <v xml:space="preserve"> </v>
      </c>
      <c r="T8" s="134" t="str">
        <f>IF(Achievements!T27&lt;&gt;"", Achievements!T27,"")</f>
        <v xml:space="preserve"> </v>
      </c>
      <c r="U8" s="134" t="str">
        <f>IF(Achievements!U27&lt;&gt;"", Achievements!U27,"")</f>
        <v xml:space="preserve"> </v>
      </c>
      <c r="V8" s="134" t="str">
        <f>IF(Achievements!V27&lt;&gt;"", Achievements!V27,"")</f>
        <v xml:space="preserve"> </v>
      </c>
      <c r="W8" s="134" t="str">
        <f>IF(Achievements!W27&lt;&gt;"", Achievements!W27,"")</f>
        <v xml:space="preserve"> </v>
      </c>
      <c r="X8" s="134" t="str">
        <f>IF(Achievements!X27&lt;&gt;"", Achievements!X27,"")</f>
        <v xml:space="preserve"> </v>
      </c>
      <c r="Y8" s="263"/>
    </row>
    <row r="9" spans="1:25" s="130" customFormat="1">
      <c r="A9" s="263"/>
      <c r="B9" s="99" t="s">
        <v>300</v>
      </c>
      <c r="C9" s="264" t="s">
        <v>296</v>
      </c>
      <c r="D9" s="265"/>
      <c r="E9" s="134" t="str">
        <f>IF(Achievements!E34&lt;&gt;"",Achievements!E34,"")</f>
        <v/>
      </c>
      <c r="F9" s="134" t="str">
        <f>IF(Achievements!F34&lt;&gt;"",Achievements!F34,"")</f>
        <v/>
      </c>
      <c r="G9" s="134" t="str">
        <f>IF(Achievements!G34&lt;&gt;"",Achievements!G34,"")</f>
        <v/>
      </c>
      <c r="H9" s="134" t="str">
        <f>IF(Achievements!H34&lt;&gt;"",Achievements!H34,"")</f>
        <v/>
      </c>
      <c r="I9" s="134" t="str">
        <f>IF(Achievements!I34&lt;&gt;"",Achievements!I34,"")</f>
        <v/>
      </c>
      <c r="J9" s="134" t="str">
        <f>IF(Achievements!J34&lt;&gt;"",Achievements!J34,"")</f>
        <v/>
      </c>
      <c r="K9" s="134" t="str">
        <f>IF(Achievements!K34&lt;&gt;"",Achievements!K34,"")</f>
        <v/>
      </c>
      <c r="L9" s="134" t="str">
        <f>IF(Achievements!L34&lt;&gt;"",Achievements!L34,"")</f>
        <v/>
      </c>
      <c r="M9" s="134" t="str">
        <f>IF(Achievements!M34&lt;&gt;"",Achievements!M34,"")</f>
        <v/>
      </c>
      <c r="N9" s="134" t="str">
        <f>IF(Achievements!N34&lt;&gt;"",Achievements!N34,"")</f>
        <v/>
      </c>
      <c r="O9" s="134" t="str">
        <f>IF(Achievements!O34&lt;&gt;"",Achievements!O34,"")</f>
        <v/>
      </c>
      <c r="P9" s="134" t="str">
        <f>IF(Achievements!P34&lt;&gt;"",Achievements!P34,"")</f>
        <v/>
      </c>
      <c r="Q9" s="134" t="str">
        <f>IF(Achievements!Q34&lt;&gt;"",Achievements!Q34,"")</f>
        <v/>
      </c>
      <c r="R9" s="134" t="str">
        <f>IF(Achievements!R34&lt;&gt;"",Achievements!R34,"")</f>
        <v/>
      </c>
      <c r="S9" s="134" t="str">
        <f>IF(Achievements!S34&lt;&gt;"",Achievements!S34,"")</f>
        <v/>
      </c>
      <c r="T9" s="134" t="str">
        <f>IF(Achievements!T34&lt;&gt;"",Achievements!T34,"")</f>
        <v/>
      </c>
      <c r="U9" s="134" t="str">
        <f>IF(Achievements!U34&lt;&gt;"",Achievements!U34,"")</f>
        <v/>
      </c>
      <c r="V9" s="134" t="str">
        <f>IF(Achievements!V34&lt;&gt;"",Achievements!V34,"")</f>
        <v/>
      </c>
      <c r="W9" s="134" t="str">
        <f>IF(Achievements!W34&lt;&gt;"",Achievements!W34,"")</f>
        <v/>
      </c>
      <c r="X9" s="134" t="str">
        <f>IF(Achievements!X34&lt;&gt;"",Achievements!X34,"")</f>
        <v/>
      </c>
      <c r="Y9" s="263"/>
    </row>
    <row r="10" spans="1:25" s="130" customFormat="1">
      <c r="A10" s="263"/>
      <c r="B10" s="98" t="s">
        <v>301</v>
      </c>
      <c r="C10" s="264" t="s">
        <v>297</v>
      </c>
      <c r="D10" s="265"/>
      <c r="E10" s="134" t="str">
        <f>IF(Achievements!E42&lt;&gt;"",Achievements!E42,"")</f>
        <v/>
      </c>
      <c r="F10" s="134" t="str">
        <f>IF(Achievements!F42&lt;&gt;"",Achievements!F42,"")</f>
        <v/>
      </c>
      <c r="G10" s="134" t="str">
        <f>IF(Achievements!G42&lt;&gt;"",Achievements!G42,"")</f>
        <v/>
      </c>
      <c r="H10" s="134" t="str">
        <f>IF(Achievements!H42&lt;&gt;"",Achievements!H42,"")</f>
        <v/>
      </c>
      <c r="I10" s="134" t="str">
        <f>IF(Achievements!I42&lt;&gt;"",Achievements!I42,"")</f>
        <v/>
      </c>
      <c r="J10" s="134" t="str">
        <f>IF(Achievements!J42&lt;&gt;"",Achievements!J42,"")</f>
        <v/>
      </c>
      <c r="K10" s="134" t="str">
        <f>IF(Achievements!K42&lt;&gt;"",Achievements!K42,"")</f>
        <v/>
      </c>
      <c r="L10" s="134" t="str">
        <f>IF(Achievements!L42&lt;&gt;"",Achievements!L42,"")</f>
        <v/>
      </c>
      <c r="M10" s="134" t="str">
        <f>IF(Achievements!M42&lt;&gt;"",Achievements!M42,"")</f>
        <v/>
      </c>
      <c r="N10" s="134" t="str">
        <f>IF(Achievements!N42&lt;&gt;"",Achievements!N42,"")</f>
        <v/>
      </c>
      <c r="O10" s="134" t="str">
        <f>IF(Achievements!O42&lt;&gt;"",Achievements!O42,"")</f>
        <v/>
      </c>
      <c r="P10" s="134" t="str">
        <f>IF(Achievements!P42&lt;&gt;"",Achievements!P42,"")</f>
        <v/>
      </c>
      <c r="Q10" s="134" t="str">
        <f>IF(Achievements!Q42&lt;&gt;"",Achievements!Q42,"")</f>
        <v/>
      </c>
      <c r="R10" s="134" t="str">
        <f>IF(Achievements!R42&lt;&gt;"",Achievements!R42,"")</f>
        <v/>
      </c>
      <c r="S10" s="134" t="str">
        <f>IF(Achievements!S42&lt;&gt;"",Achievements!S42,"")</f>
        <v/>
      </c>
      <c r="T10" s="134" t="str">
        <f>IF(Achievements!T42&lt;&gt;"",Achievements!T42,"")</f>
        <v/>
      </c>
      <c r="U10" s="134" t="str">
        <f>IF(Achievements!U42&lt;&gt;"",Achievements!U42,"")</f>
        <v/>
      </c>
      <c r="V10" s="134" t="str">
        <f>IF(Achievements!V42&lt;&gt;"",Achievements!V42,"")</f>
        <v/>
      </c>
      <c r="W10" s="134" t="str">
        <f>IF(Achievements!W42&lt;&gt;"",Achievements!W42,"")</f>
        <v/>
      </c>
      <c r="X10" s="134" t="str">
        <f>IF(Achievements!X42&lt;&gt;"",Achievements!X42,"")</f>
        <v/>
      </c>
      <c r="Y10" s="263"/>
    </row>
    <row r="11" spans="1:25" s="130" customFormat="1">
      <c r="A11" s="263"/>
      <c r="B11" s="99" t="s">
        <v>302</v>
      </c>
      <c r="C11" s="264" t="s">
        <v>298</v>
      </c>
      <c r="D11" s="265"/>
      <c r="E11" s="134" t="str">
        <f>IF(Achievements!E53&lt;&gt;"",Achievements!E53,"")</f>
        <v/>
      </c>
      <c r="F11" s="134" t="str">
        <f>IF(Achievements!F53&lt;&gt;"",Achievements!F53,"")</f>
        <v/>
      </c>
      <c r="G11" s="134" t="str">
        <f>IF(Achievements!G53&lt;&gt;"",Achievements!G53,"")</f>
        <v/>
      </c>
      <c r="H11" s="134" t="str">
        <f>IF(Achievements!H53&lt;&gt;"",Achievements!H53,"")</f>
        <v/>
      </c>
      <c r="I11" s="134" t="str">
        <f>IF(Achievements!I53&lt;&gt;"",Achievements!I53,"")</f>
        <v/>
      </c>
      <c r="J11" s="134" t="str">
        <f>IF(Achievements!J53&lt;&gt;"",Achievements!J53,"")</f>
        <v/>
      </c>
      <c r="K11" s="134" t="str">
        <f>IF(Achievements!K53&lt;&gt;"",Achievements!K53,"")</f>
        <v/>
      </c>
      <c r="L11" s="134" t="str">
        <f>IF(Achievements!L53&lt;&gt;"",Achievements!L53,"")</f>
        <v/>
      </c>
      <c r="M11" s="134" t="str">
        <f>IF(Achievements!M53&lt;&gt;"",Achievements!M53,"")</f>
        <v/>
      </c>
      <c r="N11" s="134" t="str">
        <f>IF(Achievements!N53&lt;&gt;"",Achievements!N53,"")</f>
        <v/>
      </c>
      <c r="O11" s="134" t="str">
        <f>IF(Achievements!O53&lt;&gt;"",Achievements!O53,"")</f>
        <v/>
      </c>
      <c r="P11" s="134" t="str">
        <f>IF(Achievements!P53&lt;&gt;"",Achievements!P53,"")</f>
        <v/>
      </c>
      <c r="Q11" s="134" t="str">
        <f>IF(Achievements!Q53&lt;&gt;"",Achievements!Q53,"")</f>
        <v/>
      </c>
      <c r="R11" s="134" t="str">
        <f>IF(Achievements!R53&lt;&gt;"",Achievements!R53,"")</f>
        <v/>
      </c>
      <c r="S11" s="134" t="str">
        <f>IF(Achievements!S53&lt;&gt;"",Achievements!S53,"")</f>
        <v/>
      </c>
      <c r="T11" s="134" t="str">
        <f>IF(Achievements!T53&lt;&gt;"",Achievements!T53,"")</f>
        <v/>
      </c>
      <c r="U11" s="134" t="str">
        <f>IF(Achievements!U53&lt;&gt;"",Achievements!U53,"")</f>
        <v/>
      </c>
      <c r="V11" s="134" t="str">
        <f>IF(Achievements!V53&lt;&gt;"",Achievements!V53,"")</f>
        <v/>
      </c>
      <c r="W11" s="134" t="str">
        <f>IF(Achievements!W53&lt;&gt;"",Achievements!W53,"")</f>
        <v/>
      </c>
      <c r="X11" s="134" t="str">
        <f>IF(Achievements!X53&lt;&gt;"",Achievements!X53,"")</f>
        <v/>
      </c>
      <c r="Y11" s="263"/>
    </row>
    <row r="12" spans="1:25" s="130" customFormat="1">
      <c r="A12" s="263"/>
      <c r="B12" s="98">
        <v>2</v>
      </c>
      <c r="C12" s="264" t="s">
        <v>299</v>
      </c>
      <c r="D12" s="265"/>
      <c r="E12" s="135" t="str">
        <f>IF(OR(Electives!E14="C", Electives!E22="C", Electives!E32="C", Electives!E41="C", Electives!E49="C", Electives!E60="C", Electives!E70="C", Electives!E77="C", Electives!E87="C", Electives!E98="C", Electives!E104="C", Electives!E113="C", Electives!E120="C"), "C", "")</f>
        <v/>
      </c>
      <c r="F12" s="135" t="str">
        <f>IF(OR(Electives!F14="C", Electives!F22="C", Electives!F32="C", Electives!F41="C", Electives!F49="C", Electives!F60="C", Electives!F70="C", Electives!F77="C", Electives!F87="C", Electives!F98="C", Electives!F104="C", Electives!F113="C", Electives!F120="C"), "C", "")</f>
        <v/>
      </c>
      <c r="G12" s="135" t="str">
        <f>IF(OR(Electives!G14="C", Electives!G22="C", Electives!G32="C", Electives!G41="C", Electives!G49="C", Electives!G60="C", Electives!G70="C", Electives!G77="C", Electives!G87="C", Electives!G98="C", Electives!G104="C", Electives!G113="C", Electives!G120="C"), "C", "")</f>
        <v/>
      </c>
      <c r="H12" s="135" t="str">
        <f>IF(OR(Electives!H14="C", Electives!H22="C", Electives!H32="C", Electives!H41="C", Electives!H49="C", Electives!H60="C", Electives!H70="C", Electives!H77="C", Electives!H87="C", Electives!H98="C", Electives!H104="C", Electives!H113="C", Electives!H120="C"), "C", "")</f>
        <v/>
      </c>
      <c r="I12" s="135" t="str">
        <f>IF(OR(Electives!I14="C", Electives!I22="C", Electives!I32="C", Electives!I41="C", Electives!I49="C", Electives!I60="C", Electives!I70="C", Electives!I77="C", Electives!I87="C", Electives!I98="C", Electives!I104="C", Electives!I113="C", Electives!I120="C"), "C", "")</f>
        <v/>
      </c>
      <c r="J12" s="135" t="str">
        <f>IF(OR(Electives!J14="C", Electives!J22="C", Electives!J32="C", Electives!J41="C", Electives!J49="C", Electives!J60="C", Electives!J70="C", Electives!J77="C", Electives!J87="C", Electives!J98="C", Electives!J104="C", Electives!J113="C", Electives!J120="C"), "C", "")</f>
        <v/>
      </c>
      <c r="K12" s="135" t="str">
        <f>IF(OR(Electives!K14="C", Electives!K22="C", Electives!K32="C", Electives!K41="C", Electives!K49="C", Electives!K60="C", Electives!K70="C", Electives!K77="C", Electives!K87="C", Electives!K98="C", Electives!K104="C", Electives!K113="C", Electives!K120="C"), "C", "")</f>
        <v/>
      </c>
      <c r="L12" s="135" t="str">
        <f>IF(OR(Electives!L14="C", Electives!L22="C", Electives!L32="C", Electives!L41="C", Electives!L49="C", Electives!L60="C", Electives!L70="C", Electives!L77="C", Electives!L87="C", Electives!L98="C", Electives!L104="C", Electives!L113="C", Electives!L120="C"), "C", "")</f>
        <v/>
      </c>
      <c r="M12" s="135" t="str">
        <f>IF(OR(Electives!M14="C", Electives!M22="C", Electives!M32="C", Electives!M41="C", Electives!M49="C", Electives!M60="C", Electives!M70="C", Electives!M77="C", Electives!M87="C", Electives!M98="C", Electives!M104="C", Electives!M113="C", Electives!M120="C"), "C", "")</f>
        <v/>
      </c>
      <c r="N12" s="135" t="str">
        <f>IF(OR(Electives!N14="C", Electives!N22="C", Electives!N32="C", Electives!N41="C", Electives!N49="C", Electives!N60="C", Electives!N70="C", Electives!N77="C", Electives!N87="C", Electives!N98="C", Electives!N104="C", Electives!N113="C", Electives!N120="C"), "C", "")</f>
        <v/>
      </c>
      <c r="O12" s="135" t="str">
        <f>IF(OR(Electives!O14="C", Electives!O22="C", Electives!O32="C", Electives!O41="C", Electives!O49="C", Electives!O60="C", Electives!O70="C", Electives!O77="C", Electives!O87="C", Electives!O98="C", Electives!O104="C", Electives!O113="C", Electives!O120="C"), "C", "")</f>
        <v/>
      </c>
      <c r="P12" s="135" t="str">
        <f>IF(OR(Electives!P14="C", Electives!P22="C", Electives!P32="C", Electives!P41="C", Electives!P49="C", Electives!P60="C", Electives!P70="C", Electives!P77="C", Electives!P87="C", Electives!P98="C", Electives!P104="C", Electives!P113="C", Electives!P120="C"), "C", "")</f>
        <v/>
      </c>
      <c r="Q12" s="135" t="str">
        <f>IF(OR(Electives!Q14="C", Electives!Q22="C", Electives!Q32="C", Electives!Q41="C", Electives!Q49="C", Electives!Q60="C", Electives!Q70="C", Electives!Q77="C", Electives!Q87="C", Electives!Q98="C", Electives!Q104="C", Electives!Q113="C", Electives!Q120="C"), "C", "")</f>
        <v/>
      </c>
      <c r="R12" s="135" t="str">
        <f>IF(OR(Electives!R14="C", Electives!R22="C", Electives!R32="C", Electives!R41="C", Electives!R49="C", Electives!R60="C", Electives!R70="C", Electives!R77="C", Electives!R87="C", Electives!R98="C", Electives!R104="C", Electives!R113="C", Electives!R120="C"), "C", "")</f>
        <v/>
      </c>
      <c r="S12" s="135" t="str">
        <f>IF(OR(Electives!S14="C", Electives!S22="C", Electives!S32="C", Electives!S41="C", Electives!S49="C", Electives!S60="C", Electives!S70="C", Electives!S77="C", Electives!S87="C", Electives!S98="C", Electives!S104="C", Electives!S113="C", Electives!S120="C"), "C", "")</f>
        <v/>
      </c>
      <c r="T12" s="135" t="str">
        <f>IF(OR(Electives!T14="C", Electives!T22="C", Electives!T32="C", Electives!T41="C", Electives!T49="C", Electives!T60="C", Electives!T70="C", Electives!T77="C", Electives!T87="C", Electives!T98="C", Electives!T104="C", Electives!T113="C", Electives!T120="C"), "C", "")</f>
        <v/>
      </c>
      <c r="U12" s="135" t="str">
        <f>IF(OR(Electives!U14="C", Electives!U22="C", Electives!U32="C", Electives!U41="C", Electives!U49="C", Electives!U60="C", Electives!U70="C", Electives!U77="C", Electives!U87="C", Electives!U98="C", Electives!U104="C", Electives!U113="C", Electives!U120="C"), "C", "")</f>
        <v/>
      </c>
      <c r="V12" s="135" t="str">
        <f>IF(OR(Electives!V14="C", Electives!V22="C", Electives!V32="C", Electives!V41="C", Electives!V49="C", Electives!V60="C", Electives!V70="C", Electives!V77="C", Electives!V87="C", Electives!V98="C", Electives!V104="C", Electives!V113="C", Electives!V120="C"), "C", "")</f>
        <v/>
      </c>
      <c r="W12" s="135" t="str">
        <f>IF(OR(Electives!W14="C", Electives!W22="C", Electives!W32="C", Electives!W41="C", Electives!W49="C", Electives!W60="C", Electives!W70="C", Electives!W77="C", Electives!W87="C", Electives!W98="C", Electives!W104="C", Electives!W113="C", Electives!W120="C"), "C", "")</f>
        <v/>
      </c>
      <c r="X12" s="135" t="str">
        <f>IF(OR(Electives!X14="C", Electives!X22="C", Electives!X32="C", Electives!X41="C", Electives!X49="C", Electives!X60="C", Electives!X70="C", Electives!X77="C", Electives!X87="C", Electives!X98="C", Electives!X104="C", Electives!X113="C", Electives!X120="C"), "C", "")</f>
        <v/>
      </c>
      <c r="Y12" s="263"/>
    </row>
    <row r="13" spans="1:25" s="130" customFormat="1">
      <c r="A13" s="263"/>
      <c r="B13" s="98" t="s">
        <v>267</v>
      </c>
      <c r="C13" s="264" t="s">
        <v>26</v>
      </c>
      <c r="D13" s="265"/>
      <c r="E13" s="100"/>
      <c r="F13" s="100"/>
      <c r="G13" s="100"/>
      <c r="H13" s="23"/>
      <c r="I13" s="23"/>
      <c r="J13" s="23"/>
      <c r="K13" s="23"/>
      <c r="L13" s="23"/>
      <c r="M13" s="23"/>
      <c r="N13" s="23"/>
      <c r="O13" s="23"/>
      <c r="P13" s="23"/>
      <c r="Q13" s="23"/>
      <c r="R13" s="23"/>
      <c r="S13" s="23"/>
      <c r="T13" s="23"/>
      <c r="U13" s="23"/>
      <c r="V13" s="23"/>
      <c r="W13" s="23"/>
      <c r="X13" s="23"/>
      <c r="Y13" s="263"/>
    </row>
    <row r="14" spans="1:25" s="130" customFormat="1" ht="13.5" thickBot="1">
      <c r="A14" s="263"/>
      <c r="B14" s="98" t="s">
        <v>268</v>
      </c>
      <c r="C14" s="264" t="s">
        <v>303</v>
      </c>
      <c r="D14" s="265"/>
      <c r="E14" s="100"/>
      <c r="F14" s="100"/>
      <c r="G14" s="100"/>
      <c r="H14" s="100"/>
      <c r="I14" s="100"/>
      <c r="J14" s="100"/>
      <c r="K14" s="100"/>
      <c r="L14" s="100"/>
      <c r="M14" s="100"/>
      <c r="N14" s="100"/>
      <c r="O14" s="100"/>
      <c r="P14" s="100"/>
      <c r="Q14" s="100"/>
      <c r="R14" s="100"/>
      <c r="S14" s="100"/>
      <c r="T14" s="100"/>
      <c r="U14" s="100"/>
      <c r="V14" s="100"/>
      <c r="W14" s="100"/>
      <c r="X14" s="100"/>
      <c r="Y14" s="263"/>
    </row>
    <row r="15" spans="1:25" s="130" customFormat="1" ht="13.5" thickBot="1">
      <c r="A15" s="263"/>
      <c r="C15" s="273" t="s">
        <v>123</v>
      </c>
      <c r="D15" s="274"/>
      <c r="E15" s="101" t="str">
        <f>IF(COUNTIF(E6:E12,"C")+SUMPRODUCT(ISTEXT(E13:E14)*1)=9, "C", IF(COUNTIF(E6:E12,"C")+SUMPRODUCT(ISTEXT(E13:E14)*1)&gt;0, (COUNTIF(E6:E12,"C")+SUMPRODUCT(ISTEXT(E13:E14)*1))/9*100,""))</f>
        <v/>
      </c>
      <c r="F15" s="101" t="str">
        <f t="shared" ref="F15:X15" si="0">IF(COUNTIF(F6:F12,"C")+COUNTIF(F13:F14,"*")=9, "C", IF(COUNTIF(F6:F12,"C")+COUNTIF(F13:F14,"*")&gt;0, (COUNTIF(F6:F12,"C")+COUNTIF(F13:F14,"*"))/9*100,""))</f>
        <v/>
      </c>
      <c r="G15" s="101" t="str">
        <f t="shared" si="0"/>
        <v/>
      </c>
      <c r="H15" s="101" t="str">
        <f t="shared" si="0"/>
        <v/>
      </c>
      <c r="I15" s="101" t="str">
        <f t="shared" si="0"/>
        <v/>
      </c>
      <c r="J15" s="101" t="str">
        <f t="shared" si="0"/>
        <v/>
      </c>
      <c r="K15" s="101" t="str">
        <f t="shared" si="0"/>
        <v/>
      </c>
      <c r="L15" s="101" t="str">
        <f t="shared" si="0"/>
        <v/>
      </c>
      <c r="M15" s="101" t="str">
        <f t="shared" si="0"/>
        <v/>
      </c>
      <c r="N15" s="101" t="str">
        <f t="shared" si="0"/>
        <v/>
      </c>
      <c r="O15" s="101" t="str">
        <f t="shared" si="0"/>
        <v/>
      </c>
      <c r="P15" s="101" t="str">
        <f t="shared" si="0"/>
        <v/>
      </c>
      <c r="Q15" s="101" t="str">
        <f t="shared" si="0"/>
        <v/>
      </c>
      <c r="R15" s="101" t="str">
        <f t="shared" si="0"/>
        <v/>
      </c>
      <c r="S15" s="101" t="str">
        <f t="shared" si="0"/>
        <v/>
      </c>
      <c r="T15" s="101" t="str">
        <f t="shared" si="0"/>
        <v/>
      </c>
      <c r="U15" s="101" t="str">
        <f t="shared" si="0"/>
        <v/>
      </c>
      <c r="V15" s="101" t="str">
        <f t="shared" si="0"/>
        <v/>
      </c>
      <c r="W15" s="101" t="str">
        <f t="shared" si="0"/>
        <v/>
      </c>
      <c r="X15" s="101" t="str">
        <f t="shared" si="0"/>
        <v/>
      </c>
      <c r="Y15" s="263"/>
    </row>
    <row r="16" spans="1:25">
      <c r="A16" s="10"/>
      <c r="B16" s="10"/>
      <c r="C16" s="10"/>
      <c r="D16" s="10"/>
      <c r="E16" s="10"/>
      <c r="F16" s="10"/>
      <c r="G16" s="10"/>
      <c r="H16" s="10"/>
      <c r="I16" s="10"/>
      <c r="J16" s="10"/>
      <c r="K16" s="10"/>
      <c r="L16" s="10"/>
      <c r="M16" s="10"/>
      <c r="N16" s="10"/>
      <c r="O16" s="10"/>
      <c r="P16" s="10"/>
      <c r="Q16" s="10"/>
      <c r="R16" s="10"/>
      <c r="S16" s="10"/>
      <c r="T16" s="10"/>
      <c r="U16" s="10"/>
      <c r="V16" s="10"/>
      <c r="W16" s="10"/>
      <c r="X16" s="10"/>
      <c r="Y16" s="58"/>
    </row>
    <row r="17" spans="1:24">
      <c r="A17" s="10"/>
      <c r="B17" s="10"/>
      <c r="C17" s="10"/>
      <c r="D17" s="10"/>
      <c r="E17" s="10"/>
      <c r="F17" s="10"/>
      <c r="G17" s="10"/>
      <c r="H17" s="10"/>
      <c r="I17" s="10"/>
      <c r="J17" s="10"/>
      <c r="K17" s="10"/>
      <c r="L17" s="10"/>
      <c r="M17" s="10"/>
      <c r="N17" s="10"/>
      <c r="O17" s="10"/>
      <c r="P17" s="10"/>
      <c r="Q17" s="10"/>
      <c r="R17" s="10"/>
      <c r="S17" s="10"/>
      <c r="T17" s="10"/>
      <c r="U17" s="10"/>
      <c r="V17" s="10"/>
      <c r="W17" s="10"/>
      <c r="X17" s="10"/>
    </row>
    <row r="18" spans="1:24">
      <c r="A18" s="10"/>
      <c r="B18" s="10"/>
      <c r="C18" s="10"/>
      <c r="D18" s="10"/>
      <c r="E18" s="10"/>
      <c r="F18" s="10"/>
      <c r="G18" s="10"/>
      <c r="H18" s="10"/>
      <c r="I18" s="10"/>
      <c r="J18" s="10"/>
      <c r="K18" s="10"/>
      <c r="L18" s="10"/>
      <c r="M18" s="10"/>
      <c r="N18" s="10"/>
      <c r="O18" s="10"/>
      <c r="P18" s="10"/>
      <c r="Q18" s="10"/>
      <c r="R18" s="10"/>
      <c r="S18" s="10"/>
      <c r="T18" s="10"/>
      <c r="U18" s="10"/>
      <c r="V18" s="10"/>
      <c r="W18" s="10"/>
      <c r="X18" s="10"/>
    </row>
    <row r="19" spans="1:24">
      <c r="A19" s="10"/>
      <c r="B19" s="10"/>
      <c r="C19" s="10"/>
      <c r="D19" s="10"/>
      <c r="E19" s="10"/>
      <c r="F19" s="10"/>
      <c r="G19" s="10"/>
      <c r="H19" s="10"/>
      <c r="I19" s="10"/>
      <c r="J19" s="10"/>
      <c r="K19" s="10"/>
      <c r="L19" s="10"/>
      <c r="M19" s="10"/>
      <c r="N19" s="10"/>
      <c r="O19" s="10"/>
      <c r="P19" s="10"/>
      <c r="Q19" s="10"/>
      <c r="R19" s="10"/>
      <c r="S19" s="10"/>
      <c r="T19" s="10"/>
      <c r="U19" s="10"/>
      <c r="V19" s="10"/>
      <c r="W19" s="10"/>
      <c r="X19" s="10"/>
    </row>
    <row r="20" spans="1:24">
      <c r="A20" s="10"/>
      <c r="B20" s="10"/>
      <c r="C20" s="10"/>
      <c r="D20" s="10"/>
      <c r="E20" s="10"/>
      <c r="F20" s="10"/>
      <c r="G20" s="10"/>
      <c r="H20" s="10"/>
      <c r="I20" s="10"/>
      <c r="J20" s="10"/>
      <c r="K20" s="10"/>
      <c r="L20" s="10"/>
      <c r="M20" s="10"/>
      <c r="N20" s="10"/>
      <c r="O20" s="10"/>
      <c r="P20" s="10"/>
      <c r="Q20" s="10"/>
      <c r="R20" s="10"/>
      <c r="S20" s="10"/>
      <c r="T20" s="10"/>
      <c r="U20" s="10"/>
      <c r="V20" s="10"/>
      <c r="W20" s="10"/>
      <c r="X20" s="10"/>
    </row>
    <row r="21" spans="1:24">
      <c r="A21" s="10"/>
      <c r="B21" s="10"/>
      <c r="C21" s="10"/>
      <c r="D21" s="10"/>
      <c r="E21" s="10"/>
      <c r="F21" s="10"/>
      <c r="G21" s="10"/>
      <c r="H21" s="10"/>
      <c r="I21" s="10"/>
      <c r="J21" s="10"/>
      <c r="K21" s="10"/>
      <c r="L21" s="10"/>
      <c r="M21" s="10"/>
      <c r="N21" s="10"/>
      <c r="O21" s="10"/>
      <c r="P21" s="10"/>
      <c r="Q21" s="10"/>
      <c r="R21" s="10"/>
      <c r="S21" s="10"/>
      <c r="T21" s="10"/>
      <c r="U21" s="10"/>
      <c r="V21" s="10"/>
      <c r="W21" s="10"/>
      <c r="X21" s="10"/>
    </row>
  </sheetData>
  <sheetProtection algorithmName="SHA-512" hashValue="ASGsSIz4w1THMWkecxVfVCbGzDaVNBHB5R5tKXMhImOjoZNnW+dMPTQgWKa4VJKvIcM4QvZ7NNKhfJeuZVHV6g==" saltValue="sqlKsZiXNzRC1kvbL3q4OA==" spinCount="100000" sheet="1" objects="1" scenarios="1" selectLockedCells="1"/>
  <mergeCells count="35">
    <mergeCell ref="A1:A15"/>
    <mergeCell ref="E1:E4"/>
    <mergeCell ref="F1:F4"/>
    <mergeCell ref="G1:G4"/>
    <mergeCell ref="H1:H4"/>
    <mergeCell ref="C9:D9"/>
    <mergeCell ref="C10:D10"/>
    <mergeCell ref="C11:D11"/>
    <mergeCell ref="C12:D12"/>
    <mergeCell ref="C15:D15"/>
    <mergeCell ref="C13:D13"/>
    <mergeCell ref="C14:D14"/>
    <mergeCell ref="X1:X4"/>
    <mergeCell ref="Y1:Y15"/>
    <mergeCell ref="B3:D3"/>
    <mergeCell ref="B4:D4"/>
    <mergeCell ref="K5:S5"/>
    <mergeCell ref="C6:D6"/>
    <mergeCell ref="C7:D7"/>
    <mergeCell ref="C8:D8"/>
    <mergeCell ref="P1:P4"/>
    <mergeCell ref="Q1:Q4"/>
    <mergeCell ref="R1:R4"/>
    <mergeCell ref="S1:S4"/>
    <mergeCell ref="T1:T4"/>
    <mergeCell ref="U1:U4"/>
    <mergeCell ref="J1:J4"/>
    <mergeCell ref="K1:K4"/>
    <mergeCell ref="I1:I4"/>
    <mergeCell ref="V1:V4"/>
    <mergeCell ref="W1:W4"/>
    <mergeCell ref="L1:L4"/>
    <mergeCell ref="M1:M4"/>
    <mergeCell ref="N1:N4"/>
    <mergeCell ref="O1:O4"/>
  </mergeCells>
  <pageMargins left="0.7" right="0.7" top="0.75" bottom="0.75" header="0.3" footer="0.3"/>
  <pageSetup scale="82"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64"/>
  <sheetViews>
    <sheetView showGridLines="0" zoomScaleNormal="100" workbookViewId="0">
      <pane xSplit="1" ySplit="4" topLeftCell="B5" activePane="bottomRight" state="frozen"/>
      <selection pane="topRight" activeCell="B1" sqref="B1"/>
      <selection pane="bottomLeft" activeCell="A5" sqref="A5"/>
      <selection pane="bottomRight" activeCell="E6" sqref="E6"/>
    </sheetView>
  </sheetViews>
  <sheetFormatPr defaultColWidth="9.140625" defaultRowHeight="12.75"/>
  <cols>
    <col min="1" max="1" width="3.140625" style="13" customWidth="1"/>
    <col min="2" max="2" width="2.5703125" style="125" customWidth="1"/>
    <col min="3" max="3" width="15.7109375" style="13" customWidth="1"/>
    <col min="4" max="4" width="17.140625" style="13" customWidth="1"/>
    <col min="5" max="24" width="3.42578125" style="13" customWidth="1"/>
    <col min="25" max="25" width="3.140625" style="13" customWidth="1"/>
    <col min="26" max="16384" width="9.140625" style="13"/>
  </cols>
  <sheetData>
    <row r="1" spans="1:28" ht="12.75" customHeight="1">
      <c r="A1" s="284" t="s">
        <v>148</v>
      </c>
      <c r="B1" s="123"/>
      <c r="C1" s="5" t="s">
        <v>1</v>
      </c>
      <c r="D1" s="6" t="str">
        <f>Instructions!F3</f>
        <v xml:space="preserve"> </v>
      </c>
      <c r="E1" s="243" t="str">
        <f ca="1">'Scout 1'!$A1</f>
        <v>Scout 1</v>
      </c>
      <c r="F1" s="243" t="str">
        <f ca="1">'Scout 2'!$A1</f>
        <v>Scout 2</v>
      </c>
      <c r="G1" s="243" t="str">
        <f ca="1">'Scout 3'!$A1</f>
        <v>Scout 3</v>
      </c>
      <c r="H1" s="243" t="str">
        <f ca="1">'Scout 4'!$A1</f>
        <v>Scout 4</v>
      </c>
      <c r="I1" s="243" t="str">
        <f ca="1">'Scout 5'!$A1</f>
        <v>Scout 5</v>
      </c>
      <c r="J1" s="243" t="str">
        <f ca="1">'Scout 6'!$A1</f>
        <v>Scout 6</v>
      </c>
      <c r="K1" s="243" t="str">
        <f ca="1">'Scout 7'!$A1</f>
        <v>Scout 7</v>
      </c>
      <c r="L1" s="243" t="str">
        <f ca="1">'Scout 8'!$A1</f>
        <v>Scout 8</v>
      </c>
      <c r="M1" s="243" t="str">
        <f ca="1">'Scout 9'!$A1</f>
        <v>Scout 9</v>
      </c>
      <c r="N1" s="243" t="str">
        <f ca="1">'Scout 10'!$A1</f>
        <v>Scout 10</v>
      </c>
      <c r="O1" s="243" t="str">
        <f ca="1">'Scout 11'!$A1</f>
        <v>Scout 11</v>
      </c>
      <c r="P1" s="243" t="str">
        <f ca="1">'Scout 12'!$A1</f>
        <v>Scout 12</v>
      </c>
      <c r="Q1" s="243" t="str">
        <f ca="1">'Scout 13'!$A1</f>
        <v>Scout 13</v>
      </c>
      <c r="R1" s="243" t="str">
        <f ca="1">'Scout 14'!$A1</f>
        <v>Scout 14</v>
      </c>
      <c r="S1" s="243" t="str">
        <f ca="1">'Scout 15'!$A1</f>
        <v>Scout 15</v>
      </c>
      <c r="T1" s="255" t="str">
        <f ca="1">'Scout 16'!$A1</f>
        <v>Scout 16</v>
      </c>
      <c r="U1" s="255" t="str">
        <f ca="1">'Scout 17'!$A1</f>
        <v>Scout 17</v>
      </c>
      <c r="V1" s="255" t="str">
        <f ca="1">'Scout 18'!$A1</f>
        <v>Scout 18</v>
      </c>
      <c r="W1" s="255" t="str">
        <f ca="1">'Scout 19'!$A1</f>
        <v>Scout 19</v>
      </c>
      <c r="X1" s="255" t="str">
        <f ca="1">'Scout 20'!$A1</f>
        <v>Scout 20</v>
      </c>
      <c r="Y1" s="284" t="str">
        <f>A1</f>
        <v xml:space="preserve">Tiger Achievements   Tiger Achievements   Tiger Achievements   Tiger Achievements   Tiger Achievements   Tiger Achievements   </v>
      </c>
    </row>
    <row r="2" spans="1:28" ht="12.75" customHeight="1">
      <c r="A2" s="284"/>
      <c r="B2" s="122"/>
      <c r="C2" s="8" t="s">
        <v>2</v>
      </c>
      <c r="D2" s="9" t="str">
        <f>Instructions!F5</f>
        <v xml:space="preserve"> </v>
      </c>
      <c r="E2" s="244"/>
      <c r="F2" s="244"/>
      <c r="G2" s="244"/>
      <c r="H2" s="244"/>
      <c r="I2" s="244"/>
      <c r="J2" s="244"/>
      <c r="K2" s="244"/>
      <c r="L2" s="244"/>
      <c r="M2" s="244"/>
      <c r="N2" s="244"/>
      <c r="O2" s="244"/>
      <c r="P2" s="244"/>
      <c r="Q2" s="244"/>
      <c r="R2" s="244"/>
      <c r="S2" s="244"/>
      <c r="T2" s="256"/>
      <c r="U2" s="256"/>
      <c r="V2" s="256"/>
      <c r="W2" s="256"/>
      <c r="X2" s="256"/>
      <c r="Y2" s="284"/>
    </row>
    <row r="3" spans="1:28">
      <c r="A3" s="284"/>
      <c r="B3" s="122"/>
      <c r="C3" s="10"/>
      <c r="D3" s="48"/>
      <c r="E3" s="244"/>
      <c r="F3" s="244"/>
      <c r="G3" s="244"/>
      <c r="H3" s="244"/>
      <c r="I3" s="244"/>
      <c r="J3" s="244"/>
      <c r="K3" s="244"/>
      <c r="L3" s="244"/>
      <c r="M3" s="244"/>
      <c r="N3" s="244"/>
      <c r="O3" s="244"/>
      <c r="P3" s="244"/>
      <c r="Q3" s="244"/>
      <c r="R3" s="244"/>
      <c r="S3" s="244"/>
      <c r="T3" s="256"/>
      <c r="U3" s="256"/>
      <c r="V3" s="256"/>
      <c r="W3" s="256"/>
      <c r="X3" s="256"/>
      <c r="Y3" s="284"/>
    </row>
    <row r="4" spans="1:28" ht="12.75" customHeight="1">
      <c r="A4" s="284"/>
      <c r="B4" s="270" t="s">
        <v>3</v>
      </c>
      <c r="C4" s="271"/>
      <c r="D4" s="272"/>
      <c r="E4" s="245"/>
      <c r="F4" s="245"/>
      <c r="G4" s="245"/>
      <c r="H4" s="245"/>
      <c r="I4" s="245"/>
      <c r="J4" s="245"/>
      <c r="K4" s="245"/>
      <c r="L4" s="245"/>
      <c r="M4" s="245"/>
      <c r="N4" s="245"/>
      <c r="O4" s="245"/>
      <c r="P4" s="245"/>
      <c r="Q4" s="245"/>
      <c r="R4" s="245"/>
      <c r="S4" s="245"/>
      <c r="T4" s="257"/>
      <c r="U4" s="257"/>
      <c r="V4" s="257"/>
      <c r="W4" s="257"/>
      <c r="X4" s="257"/>
      <c r="Y4" s="284"/>
    </row>
    <row r="5" spans="1:28" ht="20.25" customHeight="1">
      <c r="A5" s="284"/>
      <c r="B5" s="93" t="s">
        <v>431</v>
      </c>
      <c r="C5" s="50"/>
      <c r="D5" s="51"/>
      <c r="E5" s="51" t="s">
        <v>315</v>
      </c>
      <c r="F5" s="51"/>
      <c r="G5" s="52"/>
      <c r="H5" s="52"/>
      <c r="I5" s="52"/>
      <c r="J5" s="52"/>
      <c r="K5" s="287"/>
      <c r="L5" s="288"/>
      <c r="M5" s="288"/>
      <c r="N5" s="288"/>
      <c r="O5" s="288"/>
      <c r="P5" s="288"/>
      <c r="Q5" s="288"/>
      <c r="R5" s="288"/>
      <c r="S5" s="288"/>
      <c r="T5"/>
      <c r="Y5" s="284"/>
    </row>
    <row r="6" spans="1:28">
      <c r="A6" s="284"/>
      <c r="B6" s="124">
        <v>1</v>
      </c>
      <c r="C6" s="278" t="s">
        <v>127</v>
      </c>
      <c r="D6" s="279"/>
      <c r="E6" s="76"/>
      <c r="F6" s="22"/>
      <c r="G6" s="22"/>
      <c r="H6" s="22"/>
      <c r="I6" s="22"/>
      <c r="J6" s="22"/>
      <c r="K6" s="22"/>
      <c r="L6" s="22"/>
      <c r="M6" s="22"/>
      <c r="N6" s="22"/>
      <c r="O6" s="22"/>
      <c r="P6" s="22"/>
      <c r="Q6" s="22"/>
      <c r="R6" s="22"/>
      <c r="S6" s="22"/>
      <c r="T6" s="22"/>
      <c r="U6" s="22"/>
      <c r="V6" s="22"/>
      <c r="W6" s="22"/>
      <c r="X6" s="76"/>
      <c r="Y6" s="284"/>
    </row>
    <row r="7" spans="1:28">
      <c r="A7" s="284"/>
      <c r="B7" s="124">
        <v>2</v>
      </c>
      <c r="C7" s="279" t="s">
        <v>124</v>
      </c>
      <c r="D7" s="279"/>
      <c r="E7" s="76"/>
      <c r="F7" s="22"/>
      <c r="G7" s="22"/>
      <c r="H7" s="22"/>
      <c r="I7" s="22"/>
      <c r="J7" s="22"/>
      <c r="K7" s="22"/>
      <c r="L7" s="22"/>
      <c r="M7" s="22"/>
      <c r="N7" s="22"/>
      <c r="O7" s="22"/>
      <c r="P7" s="22"/>
      <c r="Q7" s="22"/>
      <c r="R7" s="22"/>
      <c r="S7" s="22"/>
      <c r="T7" s="22"/>
      <c r="U7" s="22"/>
      <c r="V7" s="22"/>
      <c r="W7" s="22"/>
      <c r="X7" s="22"/>
      <c r="Y7" s="284"/>
    </row>
    <row r="8" spans="1:28">
      <c r="A8" s="284"/>
      <c r="B8" s="124">
        <v>3</v>
      </c>
      <c r="C8" s="278" t="s">
        <v>128</v>
      </c>
      <c r="D8" s="279"/>
      <c r="E8" s="76"/>
      <c r="F8" s="22"/>
      <c r="G8" s="22"/>
      <c r="H8" s="22"/>
      <c r="I8" s="22"/>
      <c r="J8" s="22"/>
      <c r="K8" s="22"/>
      <c r="L8" s="22"/>
      <c r="M8" s="22"/>
      <c r="N8" s="22"/>
      <c r="O8" s="22"/>
      <c r="P8" s="22"/>
      <c r="Q8" s="22"/>
      <c r="R8" s="22"/>
      <c r="S8" s="22"/>
      <c r="T8" s="22"/>
      <c r="U8" s="22"/>
      <c r="V8" s="22"/>
      <c r="W8" s="22"/>
      <c r="X8" s="76"/>
      <c r="Y8" s="284"/>
    </row>
    <row r="9" spans="1:28">
      <c r="A9" s="284"/>
      <c r="B9" s="124">
        <v>4</v>
      </c>
      <c r="C9" s="278" t="s">
        <v>125</v>
      </c>
      <c r="D9" s="278"/>
      <c r="E9" s="76"/>
      <c r="F9" s="22"/>
      <c r="G9" s="22"/>
      <c r="H9" s="22"/>
      <c r="I9" s="22"/>
      <c r="J9" s="22"/>
      <c r="K9" s="22"/>
      <c r="L9" s="22"/>
      <c r="M9" s="22"/>
      <c r="N9" s="22"/>
      <c r="O9" s="22"/>
      <c r="P9" s="22"/>
      <c r="Q9" s="22"/>
      <c r="R9" s="22"/>
      <c r="S9" s="22"/>
      <c r="T9" s="22"/>
      <c r="U9" s="22"/>
      <c r="V9" s="22"/>
      <c r="W9" s="22"/>
      <c r="X9" s="22"/>
      <c r="Y9" s="284"/>
    </row>
    <row r="10" spans="1:28" ht="13.5" thickBot="1">
      <c r="A10" s="284"/>
      <c r="B10" s="124">
        <v>5</v>
      </c>
      <c r="C10" s="278" t="s">
        <v>126</v>
      </c>
      <c r="D10" s="279"/>
      <c r="E10" s="76"/>
      <c r="F10" s="22"/>
      <c r="G10" s="22"/>
      <c r="H10" s="22"/>
      <c r="I10" s="22"/>
      <c r="J10" s="22"/>
      <c r="K10" s="22"/>
      <c r="L10" s="22"/>
      <c r="M10" s="22"/>
      <c r="N10" s="22"/>
      <c r="O10" s="22"/>
      <c r="P10" s="22"/>
      <c r="Q10" s="22"/>
      <c r="R10" s="22"/>
      <c r="S10" s="22"/>
      <c r="T10" s="22"/>
      <c r="U10" s="22"/>
      <c r="V10" s="22"/>
      <c r="W10" s="22"/>
      <c r="X10" s="76"/>
      <c r="Y10" s="284"/>
      <c r="AA10"/>
      <c r="AB10"/>
    </row>
    <row r="11" spans="1:28" ht="13.5" thickBot="1">
      <c r="A11" s="284"/>
      <c r="C11" s="273" t="s">
        <v>123</v>
      </c>
      <c r="D11" s="274"/>
      <c r="E11" s="101" t="str">
        <f>IF(AND(SUMPRODUCT(ISTEXT(E6)*1)&gt;0,(SUMPRODUCT(ISTEXT(E7:E10)*1)+COUNTIF(E8,"&gt;1")&gt;1)),"C",IF(SUMPRODUCT(ISTEXT(E6:E10)*1)+COUNTIF(E8,"&gt;1")&gt;0,(MIN(SUMPRODUCT(ISTEXT(E6)*1),1)+MIN(SUMPRODUCT(ISTEXT(E7:E10)*1)+COUNTIF(E8,"&gt;1"),2))/3*100," "))</f>
        <v xml:space="preserve"> </v>
      </c>
      <c r="F11" s="101" t="str">
        <f t="shared" ref="F11:X11" si="0">IF(AND(SUMPRODUCT(ISTEXT(F6)*1)&gt;0,(SUMPRODUCT(ISTEXT(F7:F10)*1)+COUNTIF(F8,"&gt;1")&gt;1)),"C",IF(SUMPRODUCT(ISTEXT(F6:F10)*1)+COUNTIF(F8,"&gt;1")&gt;0,(MIN(SUMPRODUCT(ISTEXT(F6)*1),1)+MIN(SUMPRODUCT(ISTEXT(F7:F10)*1)+COUNTIF(F8,"&gt;1"),2))/3*100," "))</f>
        <v xml:space="preserve"> </v>
      </c>
      <c r="G11" s="101" t="str">
        <f t="shared" si="0"/>
        <v xml:space="preserve"> </v>
      </c>
      <c r="H11" s="101" t="str">
        <f t="shared" si="0"/>
        <v xml:space="preserve"> </v>
      </c>
      <c r="I11" s="101" t="str">
        <f t="shared" si="0"/>
        <v xml:space="preserve"> </v>
      </c>
      <c r="J11" s="101" t="str">
        <f t="shared" si="0"/>
        <v xml:space="preserve"> </v>
      </c>
      <c r="K11" s="101" t="str">
        <f t="shared" si="0"/>
        <v xml:space="preserve"> </v>
      </c>
      <c r="L11" s="101" t="str">
        <f t="shared" si="0"/>
        <v xml:space="preserve"> </v>
      </c>
      <c r="M11" s="101" t="str">
        <f t="shared" si="0"/>
        <v xml:space="preserve"> </v>
      </c>
      <c r="N11" s="101" t="str">
        <f t="shared" si="0"/>
        <v xml:space="preserve"> </v>
      </c>
      <c r="O11" s="101" t="str">
        <f t="shared" si="0"/>
        <v xml:space="preserve"> </v>
      </c>
      <c r="P11" s="101" t="str">
        <f t="shared" si="0"/>
        <v xml:space="preserve"> </v>
      </c>
      <c r="Q11" s="101" t="str">
        <f t="shared" si="0"/>
        <v xml:space="preserve"> </v>
      </c>
      <c r="R11" s="101" t="str">
        <f t="shared" si="0"/>
        <v xml:space="preserve"> </v>
      </c>
      <c r="S11" s="101" t="str">
        <f t="shared" si="0"/>
        <v xml:space="preserve"> </v>
      </c>
      <c r="T11" s="101" t="str">
        <f t="shared" si="0"/>
        <v xml:space="preserve"> </v>
      </c>
      <c r="U11" s="101" t="str">
        <f t="shared" si="0"/>
        <v xml:space="preserve"> </v>
      </c>
      <c r="V11" s="101" t="str">
        <f t="shared" si="0"/>
        <v xml:space="preserve"> </v>
      </c>
      <c r="W11" s="101" t="str">
        <f t="shared" si="0"/>
        <v xml:space="preserve"> </v>
      </c>
      <c r="X11" s="101" t="str">
        <f t="shared" si="0"/>
        <v xml:space="preserve"> </v>
      </c>
      <c r="Y11" s="284"/>
    </row>
    <row r="12" spans="1:28" ht="20.25" customHeight="1">
      <c r="A12" s="284"/>
      <c r="B12" s="55" t="s">
        <v>259</v>
      </c>
      <c r="C12" s="34"/>
      <c r="D12" s="53"/>
      <c r="E12" s="51" t="s">
        <v>423</v>
      </c>
      <c r="F12" s="53"/>
      <c r="G12" s="53"/>
      <c r="H12" s="53"/>
      <c r="I12" s="53"/>
      <c r="J12" s="53"/>
      <c r="K12" s="53"/>
      <c r="L12" s="53"/>
      <c r="M12" s="53"/>
      <c r="N12" s="53"/>
      <c r="O12" s="53"/>
      <c r="P12" s="53"/>
      <c r="Q12" s="53"/>
      <c r="R12" s="53"/>
      <c r="S12" s="53"/>
      <c r="T12" s="53"/>
      <c r="U12" s="53"/>
      <c r="V12" s="53"/>
      <c r="W12" s="53"/>
      <c r="X12" s="53"/>
      <c r="Y12" s="284"/>
    </row>
    <row r="13" spans="1:28">
      <c r="A13" s="284"/>
      <c r="B13" s="124" t="s">
        <v>260</v>
      </c>
      <c r="C13" s="283" t="s">
        <v>249</v>
      </c>
      <c r="D13" s="282"/>
      <c r="E13" s="76"/>
      <c r="F13" s="22"/>
      <c r="G13" s="22"/>
      <c r="H13" s="22"/>
      <c r="I13" s="22"/>
      <c r="J13" s="22"/>
      <c r="K13" s="22"/>
      <c r="L13" s="22"/>
      <c r="M13" s="76"/>
      <c r="N13" s="22"/>
      <c r="O13" s="22"/>
      <c r="P13" s="22"/>
      <c r="Q13" s="22"/>
      <c r="R13" s="22"/>
      <c r="S13" s="22"/>
      <c r="T13" s="22"/>
      <c r="U13" s="22"/>
      <c r="V13" s="22"/>
      <c r="W13" s="22"/>
      <c r="X13" s="76"/>
      <c r="Y13" s="284"/>
    </row>
    <row r="14" spans="1:28">
      <c r="A14" s="284"/>
      <c r="B14" s="124" t="s">
        <v>261</v>
      </c>
      <c r="C14" s="283" t="s">
        <v>129</v>
      </c>
      <c r="D14" s="282"/>
      <c r="E14" s="76"/>
      <c r="F14" s="22"/>
      <c r="G14" s="22"/>
      <c r="H14" s="22"/>
      <c r="I14" s="22"/>
      <c r="J14" s="22"/>
      <c r="K14" s="22"/>
      <c r="L14" s="22"/>
      <c r="M14" s="76"/>
      <c r="N14" s="22"/>
      <c r="O14" s="22"/>
      <c r="P14" s="22"/>
      <c r="Q14" s="22"/>
      <c r="R14" s="22"/>
      <c r="S14" s="22"/>
      <c r="T14" s="22"/>
      <c r="U14" s="22"/>
      <c r="V14" s="22"/>
      <c r="W14" s="22"/>
      <c r="X14" s="76"/>
      <c r="Y14" s="284"/>
    </row>
    <row r="15" spans="1:28">
      <c r="A15" s="284"/>
      <c r="B15" s="124" t="s">
        <v>262</v>
      </c>
      <c r="C15" s="283" t="s">
        <v>130</v>
      </c>
      <c r="D15" s="282"/>
      <c r="E15" s="76"/>
      <c r="F15" s="22"/>
      <c r="G15" s="22"/>
      <c r="H15" s="22"/>
      <c r="I15" s="22"/>
      <c r="J15" s="22"/>
      <c r="K15" s="22"/>
      <c r="L15" s="22"/>
      <c r="M15" s="76"/>
      <c r="N15" s="22"/>
      <c r="O15" s="22"/>
      <c r="P15" s="22"/>
      <c r="Q15" s="22"/>
      <c r="R15" s="22"/>
      <c r="S15" s="22"/>
      <c r="T15" s="22"/>
      <c r="U15" s="22"/>
      <c r="V15" s="22"/>
      <c r="W15" s="22"/>
      <c r="X15" s="76"/>
      <c r="Y15" s="284"/>
    </row>
    <row r="16" spans="1:28">
      <c r="A16" s="284"/>
      <c r="B16" s="124">
        <v>2</v>
      </c>
      <c r="C16" s="283" t="s">
        <v>134</v>
      </c>
      <c r="D16" s="282"/>
      <c r="E16" s="76"/>
      <c r="F16" s="22"/>
      <c r="G16" s="22"/>
      <c r="H16" s="22"/>
      <c r="I16" s="22"/>
      <c r="J16" s="22"/>
      <c r="K16" s="22"/>
      <c r="L16" s="22"/>
      <c r="M16" s="76"/>
      <c r="N16" s="22"/>
      <c r="O16" s="22"/>
      <c r="P16" s="22"/>
      <c r="Q16" s="22"/>
      <c r="R16" s="22"/>
      <c r="S16" s="22"/>
      <c r="T16" s="22"/>
      <c r="U16" s="22"/>
      <c r="V16" s="22"/>
      <c r="W16" s="22"/>
      <c r="X16" s="76"/>
      <c r="Y16" s="284"/>
    </row>
    <row r="17" spans="1:29">
      <c r="A17" s="284"/>
      <c r="B17" s="124">
        <v>3</v>
      </c>
      <c r="C17" s="283" t="s">
        <v>131</v>
      </c>
      <c r="D17" s="282"/>
      <c r="E17" s="76"/>
      <c r="F17" s="22"/>
      <c r="G17" s="22"/>
      <c r="H17" s="22"/>
      <c r="I17" s="22"/>
      <c r="J17" s="22"/>
      <c r="K17" s="22"/>
      <c r="L17" s="22"/>
      <c r="M17" s="76"/>
      <c r="N17" s="22"/>
      <c r="O17" s="22"/>
      <c r="P17" s="22"/>
      <c r="Q17" s="22"/>
      <c r="R17" s="22"/>
      <c r="S17" s="22"/>
      <c r="T17" s="22"/>
      <c r="U17" s="22"/>
      <c r="V17" s="22"/>
      <c r="W17" s="22"/>
      <c r="X17" s="76"/>
      <c r="Y17" s="284"/>
    </row>
    <row r="18" spans="1:29">
      <c r="A18" s="284"/>
      <c r="B18" s="124">
        <v>4</v>
      </c>
      <c r="C18" s="283" t="s">
        <v>132</v>
      </c>
      <c r="D18" s="282"/>
      <c r="E18" s="76"/>
      <c r="F18" s="22"/>
      <c r="G18" s="22"/>
      <c r="H18" s="22"/>
      <c r="I18" s="22"/>
      <c r="J18" s="22"/>
      <c r="K18" s="22"/>
      <c r="L18" s="22"/>
      <c r="M18" s="76"/>
      <c r="N18" s="22"/>
      <c r="O18" s="22"/>
      <c r="P18" s="22"/>
      <c r="Q18" s="22"/>
      <c r="R18" s="22"/>
      <c r="S18" s="22"/>
      <c r="T18" s="22"/>
      <c r="U18" s="22"/>
      <c r="V18" s="22"/>
      <c r="W18" s="22"/>
      <c r="X18" s="22"/>
      <c r="Y18" s="284"/>
    </row>
    <row r="19" spans="1:29" ht="13.5" thickBot="1">
      <c r="A19" s="284"/>
      <c r="B19" s="124">
        <v>5</v>
      </c>
      <c r="C19" s="282" t="s">
        <v>133</v>
      </c>
      <c r="D19" s="282"/>
      <c r="E19" s="76"/>
      <c r="F19" s="22"/>
      <c r="G19" s="22"/>
      <c r="H19" s="22"/>
      <c r="I19" s="22"/>
      <c r="J19" s="22"/>
      <c r="K19" s="22"/>
      <c r="L19" s="22"/>
      <c r="M19" s="76"/>
      <c r="N19" s="22"/>
      <c r="O19" s="22"/>
      <c r="P19" s="22"/>
      <c r="Q19" s="22"/>
      <c r="R19" s="22"/>
      <c r="S19" s="22"/>
      <c r="T19" s="22"/>
      <c r="U19" s="22"/>
      <c r="V19" s="22"/>
      <c r="W19" s="22"/>
      <c r="X19" s="22"/>
      <c r="Y19" s="284"/>
    </row>
    <row r="20" spans="1:29" ht="13.5" thickBot="1">
      <c r="A20" s="284"/>
      <c r="B20" s="11"/>
      <c r="C20" s="273" t="s">
        <v>123</v>
      </c>
      <c r="D20" s="274"/>
      <c r="E20" s="49" t="str">
        <f>IF(SUMPRODUCT(ISTEXT(E13:E16)*1)+COUNTIF(E13,"&gt;1")+MIN(2,SUMPRODUCT(ISTEXT(E17:E19)*1))&gt;5, "C", IF(SUMPRODUCT(ISTEXT(E13:E19)*1)+COUNTIF(E13,"&gt;1")&gt;0, (SUMPRODUCT(ISTEXT(E13:E16)*1)+COUNTIF(E13,"&gt;1")+MIN(2,SUMPRODUCT(ISTEXT(E17:E19)*1)))/6*100, ""))</f>
        <v/>
      </c>
      <c r="F20" s="49" t="str">
        <f t="shared" ref="F20:X20" si="1">IF(SUMPRODUCT(ISTEXT(F13:F16)*1)+COUNTIF(F13,"&gt;1")+MIN(2,SUMPRODUCT(ISTEXT(F17:F19)*1))&gt;5, "C", IF(SUMPRODUCT(ISTEXT(F13:F19)*1)+COUNTIF(F13,"&gt;1")&gt;0, (SUMPRODUCT(ISTEXT(F13:F16)*1)+COUNTIF(F13,"&gt;1")+MIN(2,SUMPRODUCT(ISTEXT(F17:F19)*1)))/6*100, ""))</f>
        <v/>
      </c>
      <c r="G20" s="49" t="str">
        <f t="shared" si="1"/>
        <v/>
      </c>
      <c r="H20" s="49" t="str">
        <f t="shared" si="1"/>
        <v/>
      </c>
      <c r="I20" s="49" t="str">
        <f t="shared" si="1"/>
        <v/>
      </c>
      <c r="J20" s="49" t="str">
        <f t="shared" si="1"/>
        <v/>
      </c>
      <c r="K20" s="49" t="str">
        <f t="shared" si="1"/>
        <v/>
      </c>
      <c r="L20" s="49" t="str">
        <f t="shared" si="1"/>
        <v/>
      </c>
      <c r="M20" s="49" t="str">
        <f t="shared" si="1"/>
        <v/>
      </c>
      <c r="N20" s="49" t="str">
        <f t="shared" si="1"/>
        <v/>
      </c>
      <c r="O20" s="49" t="str">
        <f t="shared" si="1"/>
        <v/>
      </c>
      <c r="P20" s="49" t="str">
        <f t="shared" si="1"/>
        <v/>
      </c>
      <c r="Q20" s="49" t="str">
        <f t="shared" si="1"/>
        <v/>
      </c>
      <c r="R20" s="49" t="str">
        <f t="shared" si="1"/>
        <v/>
      </c>
      <c r="S20" s="49" t="str">
        <f t="shared" si="1"/>
        <v/>
      </c>
      <c r="T20" s="49" t="str">
        <f t="shared" si="1"/>
        <v/>
      </c>
      <c r="U20" s="49" t="str">
        <f t="shared" si="1"/>
        <v/>
      </c>
      <c r="V20" s="49" t="str">
        <f t="shared" si="1"/>
        <v/>
      </c>
      <c r="W20" s="49" t="str">
        <f t="shared" si="1"/>
        <v/>
      </c>
      <c r="X20" s="49" t="str">
        <f t="shared" si="1"/>
        <v/>
      </c>
      <c r="Y20" s="284"/>
    </row>
    <row r="21" spans="1:29" ht="20.25" customHeight="1">
      <c r="A21" s="284"/>
      <c r="B21" s="55" t="s">
        <v>263</v>
      </c>
      <c r="C21" s="34"/>
      <c r="D21" s="34"/>
      <c r="E21" s="54" t="s">
        <v>315</v>
      </c>
      <c r="F21" s="54"/>
      <c r="G21" s="54"/>
      <c r="H21" s="54"/>
      <c r="I21" s="54"/>
      <c r="J21" s="54"/>
      <c r="K21" s="54"/>
      <c r="L21" s="54"/>
      <c r="M21" s="54"/>
      <c r="N21" s="54"/>
      <c r="O21" s="54"/>
      <c r="P21" s="54"/>
      <c r="Q21" s="54"/>
      <c r="R21" s="54"/>
      <c r="S21" s="54"/>
      <c r="T21" s="54"/>
      <c r="U21" s="54"/>
      <c r="V21" s="54"/>
      <c r="W21" s="54"/>
      <c r="X21" s="54"/>
      <c r="Y21" s="284"/>
    </row>
    <row r="22" spans="1:29">
      <c r="A22" s="284"/>
      <c r="B22" s="124">
        <v>1</v>
      </c>
      <c r="C22" s="278" t="s">
        <v>135</v>
      </c>
      <c r="D22" s="279"/>
      <c r="E22" s="76"/>
      <c r="F22" s="22"/>
      <c r="G22" s="22"/>
      <c r="H22" s="22"/>
      <c r="I22" s="22"/>
      <c r="J22" s="22"/>
      <c r="K22" s="22"/>
      <c r="L22" s="22"/>
      <c r="M22" s="22"/>
      <c r="N22" s="22"/>
      <c r="O22" s="22"/>
      <c r="P22" s="22"/>
      <c r="Q22" s="22"/>
      <c r="R22" s="22"/>
      <c r="S22" s="22"/>
      <c r="T22" s="22"/>
      <c r="U22" s="22"/>
      <c r="V22" s="22"/>
      <c r="W22" s="22"/>
      <c r="X22" s="22"/>
      <c r="Y22" s="284"/>
    </row>
    <row r="23" spans="1:29">
      <c r="A23" s="284"/>
      <c r="B23" s="124">
        <v>2</v>
      </c>
      <c r="C23" s="280" t="s">
        <v>136</v>
      </c>
      <c r="D23" s="281"/>
      <c r="E23" s="76"/>
      <c r="F23" s="22"/>
      <c r="G23" s="22"/>
      <c r="H23" s="22"/>
      <c r="I23" s="22"/>
      <c r="J23" s="22"/>
      <c r="K23" s="76"/>
      <c r="L23" s="22"/>
      <c r="M23" s="22"/>
      <c r="N23" s="22"/>
      <c r="O23" s="22"/>
      <c r="P23" s="22"/>
      <c r="Q23" s="22"/>
      <c r="R23" s="22"/>
      <c r="S23" s="22"/>
      <c r="T23" s="22"/>
      <c r="U23" s="22"/>
      <c r="V23" s="22"/>
      <c r="W23" s="22"/>
      <c r="X23" s="22"/>
      <c r="Y23" s="284"/>
    </row>
    <row r="24" spans="1:29">
      <c r="A24" s="284"/>
      <c r="B24" s="124">
        <v>3</v>
      </c>
      <c r="C24" s="278" t="s">
        <v>137</v>
      </c>
      <c r="D24" s="279"/>
      <c r="E24" s="76"/>
      <c r="F24" s="22"/>
      <c r="G24" s="22"/>
      <c r="H24" s="22"/>
      <c r="I24" s="22"/>
      <c r="J24" s="22"/>
      <c r="K24" s="76"/>
      <c r="L24" s="22"/>
      <c r="M24" s="22"/>
      <c r="N24" s="22"/>
      <c r="O24" s="22"/>
      <c r="P24" s="22"/>
      <c r="Q24" s="22"/>
      <c r="R24" s="22"/>
      <c r="S24" s="22"/>
      <c r="T24" s="22"/>
      <c r="U24" s="22"/>
      <c r="V24" s="22"/>
      <c r="W24" s="22"/>
      <c r="X24" s="22"/>
      <c r="Y24" s="284"/>
    </row>
    <row r="25" spans="1:29">
      <c r="A25" s="284"/>
      <c r="B25" s="124">
        <v>4</v>
      </c>
      <c r="C25" s="278" t="s">
        <v>138</v>
      </c>
      <c r="D25" s="279"/>
      <c r="E25" s="76"/>
      <c r="F25" s="22"/>
      <c r="G25" s="22"/>
      <c r="H25" s="22"/>
      <c r="I25" s="22"/>
      <c r="J25" s="22"/>
      <c r="K25" s="76"/>
      <c r="L25" s="22"/>
      <c r="M25" s="22"/>
      <c r="N25" s="22"/>
      <c r="O25" s="22"/>
      <c r="P25" s="22"/>
      <c r="Q25" s="22"/>
      <c r="R25" s="22"/>
      <c r="S25" s="22"/>
      <c r="T25" s="22"/>
      <c r="U25" s="22"/>
      <c r="V25" s="22"/>
      <c r="W25" s="22"/>
      <c r="X25" s="22"/>
      <c r="Y25" s="284"/>
    </row>
    <row r="26" spans="1:29" ht="13.5" thickBot="1">
      <c r="A26" s="284"/>
      <c r="B26" s="137">
        <v>5</v>
      </c>
      <c r="C26" s="282" t="s">
        <v>316</v>
      </c>
      <c r="D26" s="282"/>
      <c r="E26" s="76"/>
      <c r="F26" s="22"/>
      <c r="G26" s="22"/>
      <c r="H26" s="22"/>
      <c r="I26" s="22"/>
      <c r="J26" s="22"/>
      <c r="K26" s="76"/>
      <c r="L26" s="22"/>
      <c r="M26" s="22"/>
      <c r="N26" s="22"/>
      <c r="O26" s="22"/>
      <c r="P26" s="22"/>
      <c r="Q26" s="22"/>
      <c r="R26" s="22"/>
      <c r="S26" s="22"/>
      <c r="T26" s="22"/>
      <c r="U26" s="22"/>
      <c r="V26" s="22"/>
      <c r="W26" s="22"/>
      <c r="X26" s="22"/>
      <c r="Y26" s="284"/>
    </row>
    <row r="27" spans="1:29" ht="13.5" thickBot="1">
      <c r="A27" s="284"/>
      <c r="B27" s="11"/>
      <c r="C27" s="273" t="s">
        <v>123</v>
      </c>
      <c r="D27" s="274"/>
      <c r="E27" s="101" t="str">
        <f>IF(AND(SUMPRODUCT(ISTEXT(E22)*1)&gt;0,(SUMPRODUCT(ISTEXT(E23:E26)*1)&gt;1)),"C",IF(SUMPRODUCT(ISTEXT(E22:E26)*1)&gt;0,(MIN(SUMPRODUCT(ISTEXT(E22)*1),1)+MIN(SUMPRODUCT(ISTEXT(E23:E26)*1),2))/3*100," "))</f>
        <v xml:space="preserve"> </v>
      </c>
      <c r="F27" s="101" t="str">
        <f t="shared" ref="F27:X27" si="2">IF(AND(SUMPRODUCT(ISTEXT(F22)*1)&gt;0,(SUMPRODUCT(ISTEXT(F23:F26)*1)&gt;1)),"C",IF(SUMPRODUCT(ISTEXT(F22:F26)*1)&gt;0,(MIN(SUMPRODUCT(ISTEXT(F22)*1),1)+MIN(SUMPRODUCT(ISTEXT(F23:F26)*1),2))/3*100," "))</f>
        <v xml:space="preserve"> </v>
      </c>
      <c r="G27" s="101" t="str">
        <f t="shared" si="2"/>
        <v xml:space="preserve"> </v>
      </c>
      <c r="H27" s="101" t="str">
        <f t="shared" si="2"/>
        <v xml:space="preserve"> </v>
      </c>
      <c r="I27" s="101" t="str">
        <f t="shared" si="2"/>
        <v xml:space="preserve"> </v>
      </c>
      <c r="J27" s="101" t="str">
        <f t="shared" si="2"/>
        <v xml:space="preserve"> </v>
      </c>
      <c r="K27" s="101" t="str">
        <f t="shared" si="2"/>
        <v xml:space="preserve"> </v>
      </c>
      <c r="L27" s="101" t="str">
        <f t="shared" si="2"/>
        <v xml:space="preserve"> </v>
      </c>
      <c r="M27" s="101" t="str">
        <f t="shared" si="2"/>
        <v xml:space="preserve"> </v>
      </c>
      <c r="N27" s="101" t="str">
        <f t="shared" si="2"/>
        <v xml:space="preserve"> </v>
      </c>
      <c r="O27" s="101" t="str">
        <f t="shared" si="2"/>
        <v xml:space="preserve"> </v>
      </c>
      <c r="P27" s="101" t="str">
        <f t="shared" si="2"/>
        <v xml:space="preserve"> </v>
      </c>
      <c r="Q27" s="101" t="str">
        <f t="shared" si="2"/>
        <v xml:space="preserve"> </v>
      </c>
      <c r="R27" s="101" t="str">
        <f t="shared" si="2"/>
        <v xml:space="preserve"> </v>
      </c>
      <c r="S27" s="101" t="str">
        <f t="shared" si="2"/>
        <v xml:space="preserve"> </v>
      </c>
      <c r="T27" s="101" t="str">
        <f t="shared" si="2"/>
        <v xml:space="preserve"> </v>
      </c>
      <c r="U27" s="101" t="str">
        <f t="shared" si="2"/>
        <v xml:space="preserve"> </v>
      </c>
      <c r="V27" s="101" t="str">
        <f t="shared" si="2"/>
        <v xml:space="preserve"> </v>
      </c>
      <c r="W27" s="101" t="str">
        <f t="shared" si="2"/>
        <v xml:space="preserve"> </v>
      </c>
      <c r="X27" s="101" t="str">
        <f t="shared" si="2"/>
        <v xml:space="preserve"> </v>
      </c>
      <c r="Y27" s="284"/>
      <c r="Z27"/>
      <c r="AA27"/>
      <c r="AB27"/>
      <c r="AC27"/>
    </row>
    <row r="28" spans="1:29" ht="20.25" customHeight="1">
      <c r="A28" s="284"/>
      <c r="B28" s="55" t="s">
        <v>264</v>
      </c>
      <c r="C28" s="56"/>
      <c r="E28" s="51" t="s">
        <v>318</v>
      </c>
      <c r="Y28" s="284"/>
      <c r="Z28"/>
      <c r="AA28"/>
      <c r="AB28"/>
      <c r="AC28"/>
    </row>
    <row r="29" spans="1:29">
      <c r="A29" s="284"/>
      <c r="B29" s="124">
        <v>1</v>
      </c>
      <c r="C29" s="278" t="s">
        <v>139</v>
      </c>
      <c r="D29" s="279"/>
      <c r="E29" s="76"/>
      <c r="F29" s="22"/>
      <c r="G29" s="22"/>
      <c r="H29" s="22"/>
      <c r="I29" s="22"/>
      <c r="J29" s="22"/>
      <c r="K29" s="22"/>
      <c r="L29" s="22"/>
      <c r="M29" s="22"/>
      <c r="N29" s="22"/>
      <c r="O29" s="22"/>
      <c r="P29" s="22"/>
      <c r="Q29" s="22"/>
      <c r="R29" s="22"/>
      <c r="S29" s="22"/>
      <c r="T29" s="22"/>
      <c r="U29" s="22"/>
      <c r="V29" s="22"/>
      <c r="W29" s="22"/>
      <c r="X29" s="22"/>
      <c r="Y29" s="284"/>
      <c r="Z29"/>
      <c r="AA29"/>
      <c r="AB29"/>
      <c r="AC29"/>
    </row>
    <row r="30" spans="1:29">
      <c r="A30" s="284"/>
      <c r="B30" s="124">
        <v>2</v>
      </c>
      <c r="C30" s="278" t="s">
        <v>140</v>
      </c>
      <c r="D30" s="279"/>
      <c r="E30" s="76"/>
      <c r="F30" s="22"/>
      <c r="G30" s="22"/>
      <c r="H30" s="22"/>
      <c r="I30" s="22"/>
      <c r="J30" s="22"/>
      <c r="K30" s="22"/>
      <c r="L30" s="22"/>
      <c r="M30" s="22"/>
      <c r="N30" s="22"/>
      <c r="O30" s="22"/>
      <c r="P30" s="22"/>
      <c r="Q30" s="22"/>
      <c r="R30" s="22"/>
      <c r="S30" s="22"/>
      <c r="T30" s="22"/>
      <c r="U30" s="22"/>
      <c r="V30" s="22"/>
      <c r="W30" s="22"/>
      <c r="X30" s="22"/>
      <c r="Y30" s="284"/>
      <c r="Z30"/>
      <c r="AA30"/>
      <c r="AB30"/>
      <c r="AC30"/>
    </row>
    <row r="31" spans="1:29">
      <c r="A31" s="284"/>
      <c r="B31" s="124">
        <v>3</v>
      </c>
      <c r="C31" s="285" t="s">
        <v>141</v>
      </c>
      <c r="D31" s="285"/>
      <c r="E31" s="76"/>
      <c r="F31" s="22"/>
      <c r="G31" s="22"/>
      <c r="H31" s="22"/>
      <c r="I31" s="22"/>
      <c r="J31" s="22"/>
      <c r="K31" s="22"/>
      <c r="L31" s="22"/>
      <c r="M31" s="22"/>
      <c r="N31" s="22"/>
      <c r="O31" s="22"/>
      <c r="P31" s="22"/>
      <c r="Q31" s="22"/>
      <c r="R31" s="22"/>
      <c r="S31" s="22"/>
      <c r="T31" s="22"/>
      <c r="U31" s="22"/>
      <c r="V31" s="22"/>
      <c r="W31" s="22"/>
      <c r="X31" s="22"/>
      <c r="Y31" s="284"/>
      <c r="Z31"/>
      <c r="AA31"/>
      <c r="AB31"/>
      <c r="AC31"/>
    </row>
    <row r="32" spans="1:29">
      <c r="A32" s="284"/>
      <c r="B32" s="124">
        <v>4</v>
      </c>
      <c r="C32" s="278" t="s">
        <v>142</v>
      </c>
      <c r="D32" s="278"/>
      <c r="E32" s="76"/>
      <c r="F32" s="22"/>
      <c r="G32" s="22"/>
      <c r="H32" s="22"/>
      <c r="I32" s="22"/>
      <c r="J32" s="22"/>
      <c r="K32" s="22"/>
      <c r="L32" s="22"/>
      <c r="M32" s="22"/>
      <c r="N32" s="22"/>
      <c r="O32" s="22"/>
      <c r="P32" s="22"/>
      <c r="Q32" s="22"/>
      <c r="R32" s="22"/>
      <c r="S32" s="22"/>
      <c r="T32" s="22"/>
      <c r="U32" s="22"/>
      <c r="V32" s="22"/>
      <c r="W32" s="22"/>
      <c r="X32" s="22"/>
      <c r="Y32" s="284"/>
      <c r="Z32"/>
      <c r="AA32"/>
      <c r="AB32"/>
      <c r="AC32"/>
    </row>
    <row r="33" spans="1:29" ht="13.5" thickBot="1">
      <c r="A33" s="284"/>
      <c r="B33" s="124">
        <v>5</v>
      </c>
      <c r="C33" s="282" t="s">
        <v>317</v>
      </c>
      <c r="D33" s="282"/>
      <c r="E33" s="76"/>
      <c r="F33" s="22"/>
      <c r="G33" s="22"/>
      <c r="H33" s="22"/>
      <c r="I33" s="22"/>
      <c r="J33" s="22"/>
      <c r="K33" s="22"/>
      <c r="L33" s="22"/>
      <c r="M33" s="22"/>
      <c r="N33" s="22"/>
      <c r="O33" s="22"/>
      <c r="P33" s="22"/>
      <c r="Q33" s="22"/>
      <c r="R33" s="22"/>
      <c r="S33" s="22"/>
      <c r="T33" s="22"/>
      <c r="U33" s="22"/>
      <c r="V33" s="22"/>
      <c r="W33" s="22"/>
      <c r="X33" s="22"/>
      <c r="Y33" s="284"/>
      <c r="Z33"/>
      <c r="AA33"/>
      <c r="AB33"/>
      <c r="AC33"/>
    </row>
    <row r="34" spans="1:29" ht="13.5" thickBot="1">
      <c r="A34" s="284"/>
      <c r="B34" s="11"/>
      <c r="C34" s="273" t="s">
        <v>123</v>
      </c>
      <c r="D34" s="274"/>
      <c r="E34" s="49" t="str">
        <f>IF(SUMPRODUCT(ISTEXT(E29:E30)*1)+MIN(2,SUMPRODUCT(ISTEXT(E31:E33)*1))&gt;3, "C", IF(SUMPRODUCT(ISTEXT(E29:E33)*1)&gt;0, (SUMPRODUCT(ISTEXT(E29:E30)*1)+MIN(2,SUMPRODUCT(ISTEXT(E31:E33)*1)))*100/4, ""))</f>
        <v/>
      </c>
      <c r="F34" s="49" t="str">
        <f t="shared" ref="F34:X34" si="3">IF(SUMPRODUCT(ISTEXT(F29:F30)*1)+MIN(2,SUMPRODUCT(ISTEXT(F31:F33)*1))&gt;3, "C", IF(SUMPRODUCT(ISTEXT(F29:F33)*1)&gt;0, (SUMPRODUCT(ISTEXT(F29:F30)*1)+MIN(2,SUMPRODUCT(ISTEXT(F31:F33)*1)))*100/4, ""))</f>
        <v/>
      </c>
      <c r="G34" s="49" t="str">
        <f t="shared" si="3"/>
        <v/>
      </c>
      <c r="H34" s="49" t="str">
        <f t="shared" si="3"/>
        <v/>
      </c>
      <c r="I34" s="49" t="str">
        <f t="shared" si="3"/>
        <v/>
      </c>
      <c r="J34" s="49" t="str">
        <f t="shared" si="3"/>
        <v/>
      </c>
      <c r="K34" s="49" t="str">
        <f t="shared" si="3"/>
        <v/>
      </c>
      <c r="L34" s="49" t="str">
        <f t="shared" si="3"/>
        <v/>
      </c>
      <c r="M34" s="49" t="str">
        <f t="shared" si="3"/>
        <v/>
      </c>
      <c r="N34" s="49" t="str">
        <f t="shared" si="3"/>
        <v/>
      </c>
      <c r="O34" s="49" t="str">
        <f t="shared" si="3"/>
        <v/>
      </c>
      <c r="P34" s="49" t="str">
        <f t="shared" si="3"/>
        <v/>
      </c>
      <c r="Q34" s="49" t="str">
        <f t="shared" si="3"/>
        <v/>
      </c>
      <c r="R34" s="49" t="str">
        <f t="shared" si="3"/>
        <v/>
      </c>
      <c r="S34" s="49" t="str">
        <f t="shared" si="3"/>
        <v/>
      </c>
      <c r="T34" s="49" t="str">
        <f t="shared" si="3"/>
        <v/>
      </c>
      <c r="U34" s="49" t="str">
        <f t="shared" si="3"/>
        <v/>
      </c>
      <c r="V34" s="49" t="str">
        <f t="shared" si="3"/>
        <v/>
      </c>
      <c r="W34" s="49" t="str">
        <f t="shared" si="3"/>
        <v/>
      </c>
      <c r="X34" s="49" t="str">
        <f t="shared" si="3"/>
        <v/>
      </c>
      <c r="Y34" s="284"/>
      <c r="Z34"/>
      <c r="AA34"/>
      <c r="AB34"/>
      <c r="AC34"/>
    </row>
    <row r="35" spans="1:29" ht="20.25" customHeight="1">
      <c r="A35" s="284"/>
      <c r="B35" s="55" t="s">
        <v>265</v>
      </c>
      <c r="C35" s="56"/>
      <c r="E35" s="51" t="s">
        <v>319</v>
      </c>
      <c r="Y35" s="284"/>
    </row>
    <row r="36" spans="1:29">
      <c r="A36" s="284"/>
      <c r="B36" s="124">
        <v>1</v>
      </c>
      <c r="C36" s="278" t="s">
        <v>143</v>
      </c>
      <c r="D36" s="279"/>
      <c r="E36" s="76"/>
      <c r="F36" s="22"/>
      <c r="G36" s="22"/>
      <c r="H36" s="22"/>
      <c r="I36" s="22"/>
      <c r="J36" s="22"/>
      <c r="K36" s="22"/>
      <c r="L36" s="22"/>
      <c r="M36" s="22"/>
      <c r="N36" s="22"/>
      <c r="O36" s="22"/>
      <c r="P36" s="22"/>
      <c r="Q36" s="22"/>
      <c r="R36" s="76"/>
      <c r="S36" s="22"/>
      <c r="T36" s="22"/>
      <c r="U36" s="22"/>
      <c r="V36" s="22"/>
      <c r="W36" s="22"/>
      <c r="X36" s="22"/>
      <c r="Y36" s="284"/>
    </row>
    <row r="37" spans="1:29">
      <c r="A37" s="284"/>
      <c r="B37" s="124">
        <v>2</v>
      </c>
      <c r="C37" s="278" t="s">
        <v>145</v>
      </c>
      <c r="D37" s="279"/>
      <c r="E37" s="76"/>
      <c r="F37" s="22"/>
      <c r="G37" s="22"/>
      <c r="H37" s="22"/>
      <c r="I37" s="22"/>
      <c r="J37" s="22"/>
      <c r="K37" s="22"/>
      <c r="L37" s="22"/>
      <c r="M37" s="22"/>
      <c r="N37" s="22"/>
      <c r="O37" s="22"/>
      <c r="P37" s="76"/>
      <c r="Q37" s="76"/>
      <c r="R37" s="76"/>
      <c r="S37" s="22"/>
      <c r="T37" s="22"/>
      <c r="U37" s="22"/>
      <c r="V37" s="22"/>
      <c r="W37" s="22"/>
      <c r="X37" s="22"/>
      <c r="Y37" s="284"/>
    </row>
    <row r="38" spans="1:29">
      <c r="A38" s="284"/>
      <c r="B38" s="124">
        <v>3</v>
      </c>
      <c r="C38" s="283" t="s">
        <v>144</v>
      </c>
      <c r="D38" s="283"/>
      <c r="E38" s="76"/>
      <c r="F38" s="76"/>
      <c r="G38" s="22"/>
      <c r="H38" s="22"/>
      <c r="I38" s="22"/>
      <c r="J38" s="22"/>
      <c r="K38" s="76"/>
      <c r="L38" s="22"/>
      <c r="M38" s="22"/>
      <c r="N38" s="76"/>
      <c r="O38" s="76"/>
      <c r="P38" s="22"/>
      <c r="Q38" s="22"/>
      <c r="R38" s="22"/>
      <c r="S38" s="76"/>
      <c r="T38" s="76"/>
      <c r="U38" s="76"/>
      <c r="V38" s="76"/>
      <c r="W38" s="76"/>
      <c r="X38" s="76"/>
      <c r="Y38" s="284"/>
    </row>
    <row r="39" spans="1:29">
      <c r="A39" s="284"/>
      <c r="B39" s="124">
        <v>4</v>
      </c>
      <c r="C39" s="283" t="s">
        <v>248</v>
      </c>
      <c r="D39" s="283"/>
      <c r="E39" s="76"/>
      <c r="F39" s="22"/>
      <c r="G39" s="76"/>
      <c r="H39" s="76"/>
      <c r="I39" s="22"/>
      <c r="J39" s="22"/>
      <c r="K39" s="22"/>
      <c r="L39" s="76"/>
      <c r="M39" s="76"/>
      <c r="N39" s="22"/>
      <c r="O39" s="22"/>
      <c r="P39" s="22"/>
      <c r="Q39" s="22"/>
      <c r="R39" s="22"/>
      <c r="S39" s="76"/>
      <c r="T39" s="76"/>
      <c r="U39" s="76"/>
      <c r="V39" s="76"/>
      <c r="W39" s="76"/>
      <c r="X39" s="76"/>
      <c r="Y39" s="284"/>
    </row>
    <row r="40" spans="1:29">
      <c r="A40" s="284"/>
      <c r="B40" s="124">
        <v>5</v>
      </c>
      <c r="C40" s="286" t="s">
        <v>146</v>
      </c>
      <c r="D40" s="286"/>
      <c r="E40" s="76"/>
      <c r="F40" s="22"/>
      <c r="G40" s="22"/>
      <c r="H40" s="22"/>
      <c r="I40" s="76"/>
      <c r="J40" s="76"/>
      <c r="K40" s="22"/>
      <c r="L40" s="22"/>
      <c r="M40" s="22"/>
      <c r="N40" s="22"/>
      <c r="O40" s="22"/>
      <c r="P40" s="22"/>
      <c r="Q40" s="22"/>
      <c r="R40" s="22"/>
      <c r="S40" s="22"/>
      <c r="T40" s="22"/>
      <c r="U40" s="22"/>
      <c r="V40" s="22"/>
      <c r="W40" s="22"/>
      <c r="X40" s="22"/>
      <c r="Y40" s="284"/>
    </row>
    <row r="41" spans="1:29" ht="13.5" thickBot="1">
      <c r="A41" s="284"/>
      <c r="B41" s="124">
        <v>6</v>
      </c>
      <c r="C41" s="278" t="s">
        <v>147</v>
      </c>
      <c r="D41" s="279"/>
      <c r="E41" s="76"/>
      <c r="F41" s="22"/>
      <c r="G41" s="22"/>
      <c r="H41" s="22"/>
      <c r="I41" s="22"/>
      <c r="J41" s="22"/>
      <c r="K41" s="22"/>
      <c r="L41" s="22"/>
      <c r="M41" s="22"/>
      <c r="N41" s="22"/>
      <c r="O41" s="22"/>
      <c r="P41" s="22"/>
      <c r="Q41" s="22"/>
      <c r="R41" s="22"/>
      <c r="S41" s="22"/>
      <c r="T41" s="22"/>
      <c r="U41" s="22"/>
      <c r="V41" s="22"/>
      <c r="W41" s="22"/>
      <c r="X41" s="22"/>
      <c r="Y41" s="284"/>
    </row>
    <row r="42" spans="1:29" ht="13.5" thickBot="1">
      <c r="A42" s="284"/>
      <c r="B42" s="11"/>
      <c r="C42" s="273" t="s">
        <v>123</v>
      </c>
      <c r="D42" s="274"/>
      <c r="E42" s="49" t="str">
        <f>IF(SUMPRODUCT(ISTEXT(E36:E37)*1)+MIN(2,SUMPRODUCT(ISTEXT(E38:E41)*1))&gt;3, "C", IF(SUMPRODUCT(ISTEXT(E36:E41)*1)&gt;0, (SUMPRODUCT(ISTEXT(E36:E37)*1)+MIN(2,SUMPRODUCT(ISTEXT(E38:E41)*1)))*100/4, ""))</f>
        <v/>
      </c>
      <c r="F42" s="49" t="str">
        <f t="shared" ref="F42:X42" si="4">IF(SUMPRODUCT(ISTEXT(F36:F37)*1)+MIN(2,SUMPRODUCT(ISTEXT(F38:F41)*1))&gt;3, "C", IF(SUMPRODUCT(ISTEXT(F36:F41)*1)&gt;0, (SUMPRODUCT(ISTEXT(F36:F37)*1)+MIN(2,SUMPRODUCT(ISTEXT(F38:F41)*1)))*100/4, ""))</f>
        <v/>
      </c>
      <c r="G42" s="49" t="str">
        <f t="shared" si="4"/>
        <v/>
      </c>
      <c r="H42" s="49" t="str">
        <f t="shared" si="4"/>
        <v/>
      </c>
      <c r="I42" s="49" t="str">
        <f t="shared" si="4"/>
        <v/>
      </c>
      <c r="J42" s="49" t="str">
        <f t="shared" si="4"/>
        <v/>
      </c>
      <c r="K42" s="49" t="str">
        <f t="shared" si="4"/>
        <v/>
      </c>
      <c r="L42" s="49" t="str">
        <f t="shared" si="4"/>
        <v/>
      </c>
      <c r="M42" s="49" t="str">
        <f t="shared" si="4"/>
        <v/>
      </c>
      <c r="N42" s="49" t="str">
        <f t="shared" si="4"/>
        <v/>
      </c>
      <c r="O42" s="49" t="str">
        <f t="shared" si="4"/>
        <v/>
      </c>
      <c r="P42" s="49" t="str">
        <f t="shared" si="4"/>
        <v/>
      </c>
      <c r="Q42" s="49" t="str">
        <f t="shared" si="4"/>
        <v/>
      </c>
      <c r="R42" s="49" t="str">
        <f t="shared" si="4"/>
        <v/>
      </c>
      <c r="S42" s="49" t="str">
        <f t="shared" si="4"/>
        <v/>
      </c>
      <c r="T42" s="49" t="str">
        <f t="shared" si="4"/>
        <v/>
      </c>
      <c r="U42" s="49" t="str">
        <f t="shared" si="4"/>
        <v/>
      </c>
      <c r="V42" s="49" t="str">
        <f t="shared" si="4"/>
        <v/>
      </c>
      <c r="W42" s="49" t="str">
        <f t="shared" si="4"/>
        <v/>
      </c>
      <c r="X42" s="49" t="str">
        <f t="shared" si="4"/>
        <v/>
      </c>
      <c r="Y42" s="284"/>
    </row>
    <row r="43" spans="1:29" ht="20.25" customHeight="1">
      <c r="A43" s="284"/>
      <c r="B43" s="55" t="s">
        <v>266</v>
      </c>
      <c r="C43" s="56"/>
      <c r="E43" s="51" t="s">
        <v>320</v>
      </c>
      <c r="Y43" s="284"/>
    </row>
    <row r="44" spans="1:29">
      <c r="A44" s="284"/>
      <c r="B44" s="124">
        <v>1</v>
      </c>
      <c r="C44" s="286" t="s">
        <v>149</v>
      </c>
      <c r="D44" s="286"/>
      <c r="E44" s="76"/>
      <c r="F44" s="22"/>
      <c r="G44" s="22"/>
      <c r="H44" s="22"/>
      <c r="I44" s="22"/>
      <c r="J44" s="22"/>
      <c r="K44" s="22"/>
      <c r="L44" s="22"/>
      <c r="M44" s="22"/>
      <c r="N44" s="22"/>
      <c r="O44" s="22"/>
      <c r="P44" s="22"/>
      <c r="Q44" s="22"/>
      <c r="R44" s="22"/>
      <c r="S44" s="22"/>
      <c r="T44" s="22"/>
      <c r="U44" s="22"/>
      <c r="V44" s="22"/>
      <c r="W44" s="22"/>
      <c r="X44" s="22"/>
      <c r="Y44" s="284"/>
    </row>
    <row r="45" spans="1:29">
      <c r="A45" s="284"/>
      <c r="B45" s="124">
        <v>2</v>
      </c>
      <c r="C45" s="283" t="s">
        <v>150</v>
      </c>
      <c r="D45" s="283"/>
      <c r="E45" s="76"/>
      <c r="F45" s="22"/>
      <c r="G45" s="22"/>
      <c r="H45" s="22"/>
      <c r="I45" s="22"/>
      <c r="J45" s="22"/>
      <c r="K45" s="22"/>
      <c r="L45" s="22"/>
      <c r="M45" s="22"/>
      <c r="N45" s="22"/>
      <c r="O45" s="22"/>
      <c r="P45" s="22"/>
      <c r="Q45" s="22"/>
      <c r="R45" s="22"/>
      <c r="S45" s="22"/>
      <c r="T45" s="22"/>
      <c r="U45" s="22"/>
      <c r="V45" s="22"/>
      <c r="W45" s="22"/>
      <c r="X45" s="22"/>
      <c r="Y45" s="284"/>
    </row>
    <row r="46" spans="1:29">
      <c r="A46" s="284"/>
      <c r="B46" s="124" t="s">
        <v>267</v>
      </c>
      <c r="C46" s="283" t="s">
        <v>151</v>
      </c>
      <c r="D46" s="283"/>
      <c r="E46" s="76"/>
      <c r="F46" s="22"/>
      <c r="G46" s="22"/>
      <c r="H46" s="22"/>
      <c r="I46" s="22"/>
      <c r="J46" s="22"/>
      <c r="K46" s="22"/>
      <c r="L46" s="22"/>
      <c r="M46" s="22"/>
      <c r="N46" s="22"/>
      <c r="O46" s="22"/>
      <c r="P46" s="22"/>
      <c r="Q46" s="22"/>
      <c r="R46" s="22"/>
      <c r="S46" s="22"/>
      <c r="T46" s="22"/>
      <c r="U46" s="22"/>
      <c r="V46" s="22"/>
      <c r="W46" s="22"/>
      <c r="X46" s="22"/>
      <c r="Y46" s="284"/>
    </row>
    <row r="47" spans="1:29">
      <c r="A47" s="284"/>
      <c r="B47" s="124" t="s">
        <v>268</v>
      </c>
      <c r="C47" s="278" t="s">
        <v>152</v>
      </c>
      <c r="D47" s="279"/>
      <c r="E47" s="76"/>
      <c r="F47" s="22"/>
      <c r="G47" s="22"/>
      <c r="H47" s="22"/>
      <c r="I47" s="22"/>
      <c r="J47" s="22"/>
      <c r="K47" s="22"/>
      <c r="L47" s="22"/>
      <c r="M47" s="22"/>
      <c r="N47" s="22"/>
      <c r="O47" s="22"/>
      <c r="P47" s="22"/>
      <c r="Q47" s="22"/>
      <c r="R47" s="22"/>
      <c r="S47" s="22"/>
      <c r="T47" s="22"/>
      <c r="U47" s="22"/>
      <c r="V47" s="22"/>
      <c r="W47" s="22"/>
      <c r="X47" s="22"/>
      <c r="Y47" s="284"/>
    </row>
    <row r="48" spans="1:29">
      <c r="A48" s="284"/>
      <c r="B48" s="124" t="s">
        <v>269</v>
      </c>
      <c r="C48" s="285" t="s">
        <v>153</v>
      </c>
      <c r="D48" s="285"/>
      <c r="E48" s="76"/>
      <c r="F48" s="22"/>
      <c r="G48" s="22"/>
      <c r="H48" s="22"/>
      <c r="I48" s="22"/>
      <c r="J48" s="22"/>
      <c r="K48" s="22"/>
      <c r="L48" s="22"/>
      <c r="M48" s="22"/>
      <c r="N48" s="22"/>
      <c r="O48" s="22"/>
      <c r="P48" s="22"/>
      <c r="Q48" s="22"/>
      <c r="R48" s="22"/>
      <c r="S48" s="22"/>
      <c r="T48" s="22"/>
      <c r="U48" s="22"/>
      <c r="V48" s="22"/>
      <c r="W48" s="22"/>
      <c r="X48" s="22"/>
      <c r="Y48" s="284"/>
    </row>
    <row r="49" spans="1:25">
      <c r="A49" s="284"/>
      <c r="B49" s="124">
        <v>4</v>
      </c>
      <c r="C49" s="278" t="s">
        <v>154</v>
      </c>
      <c r="D49" s="279"/>
      <c r="E49" s="76"/>
      <c r="F49" s="22"/>
      <c r="G49" s="22"/>
      <c r="H49" s="22"/>
      <c r="I49" s="22"/>
      <c r="J49" s="22"/>
      <c r="K49" s="22"/>
      <c r="L49" s="22"/>
      <c r="M49" s="22"/>
      <c r="N49" s="22"/>
      <c r="O49" s="22"/>
      <c r="P49" s="22"/>
      <c r="Q49" s="22"/>
      <c r="R49" s="22"/>
      <c r="S49" s="22"/>
      <c r="T49" s="22"/>
      <c r="U49" s="22"/>
      <c r="V49" s="22"/>
      <c r="W49" s="22"/>
      <c r="X49" s="22"/>
      <c r="Y49" s="284"/>
    </row>
    <row r="50" spans="1:25">
      <c r="A50" s="284"/>
      <c r="B50" s="124">
        <v>5</v>
      </c>
      <c r="C50" s="278" t="s">
        <v>155</v>
      </c>
      <c r="D50" s="279"/>
      <c r="E50" s="76"/>
      <c r="F50" s="22"/>
      <c r="G50" s="22"/>
      <c r="H50" s="22"/>
      <c r="I50" s="22"/>
      <c r="J50" s="22"/>
      <c r="K50" s="22"/>
      <c r="L50" s="22"/>
      <c r="M50" s="22"/>
      <c r="N50" s="22"/>
      <c r="O50" s="22"/>
      <c r="P50" s="22"/>
      <c r="Q50" s="22"/>
      <c r="R50" s="22"/>
      <c r="S50" s="22"/>
      <c r="T50" s="22"/>
      <c r="U50" s="22"/>
      <c r="V50" s="22"/>
      <c r="W50" s="22"/>
      <c r="X50" s="22"/>
      <c r="Y50" s="284"/>
    </row>
    <row r="51" spans="1:25">
      <c r="A51" s="284"/>
      <c r="B51" s="124">
        <v>6</v>
      </c>
      <c r="C51" s="285" t="s">
        <v>156</v>
      </c>
      <c r="D51" s="285"/>
      <c r="E51" s="76"/>
      <c r="F51" s="22"/>
      <c r="G51" s="22"/>
      <c r="H51" s="22"/>
      <c r="I51" s="22"/>
      <c r="J51" s="22"/>
      <c r="K51" s="22"/>
      <c r="L51" s="22"/>
      <c r="M51" s="22"/>
      <c r="N51" s="22"/>
      <c r="O51" s="22"/>
      <c r="P51" s="22"/>
      <c r="Q51" s="22"/>
      <c r="R51" s="22"/>
      <c r="S51" s="22"/>
      <c r="T51" s="22"/>
      <c r="U51" s="22"/>
      <c r="V51" s="22"/>
      <c r="W51" s="22"/>
      <c r="X51" s="22"/>
      <c r="Y51" s="284"/>
    </row>
    <row r="52" spans="1:25" ht="13.5" thickBot="1">
      <c r="A52" s="284"/>
      <c r="B52" s="124">
        <v>7</v>
      </c>
      <c r="C52" s="278" t="s">
        <v>157</v>
      </c>
      <c r="D52" s="279"/>
      <c r="E52" s="76"/>
      <c r="F52" s="22"/>
      <c r="G52" s="22"/>
      <c r="H52" s="22"/>
      <c r="I52" s="22"/>
      <c r="J52" s="22"/>
      <c r="K52" s="22"/>
      <c r="L52" s="22"/>
      <c r="M52" s="22"/>
      <c r="N52" s="22"/>
      <c r="O52" s="22"/>
      <c r="P52" s="22"/>
      <c r="Q52" s="22"/>
      <c r="R52" s="22"/>
      <c r="S52" s="22"/>
      <c r="T52" s="22"/>
      <c r="U52" s="22"/>
      <c r="V52" s="22"/>
      <c r="W52" s="22"/>
      <c r="X52" s="22"/>
      <c r="Y52" s="284"/>
    </row>
    <row r="53" spans="1:25" ht="13.5" thickBot="1">
      <c r="A53" s="284"/>
      <c r="B53" s="11"/>
      <c r="C53" s="273" t="s">
        <v>123</v>
      </c>
      <c r="D53" s="274"/>
      <c r="E53" s="49" t="str">
        <f>IF(SUMPRODUCT(ISTEXT(E44:E48)*1)+MIN(1,SUMPRODUCT(ISTEXT(E49:E52)*1))&gt;5, "C", IF(SUMPRODUCT(ISTEXT(E44:E52)*1)&gt;0, (SUMPRODUCT(ISTEXT(E44:E48)*1)+MIN(1,SUMPRODUCT(ISTEXT(E49:E52)*1)))/6*100, ""))</f>
        <v/>
      </c>
      <c r="F53" s="49" t="str">
        <f t="shared" ref="F53:X53" si="5">IF(SUMPRODUCT(ISTEXT(F44:F48)*1)+MIN(1,SUMPRODUCT(ISTEXT(F49:F52)*1))&gt;5, "C", IF(SUMPRODUCT(ISTEXT(F44:F52)*1)&gt;0, (SUMPRODUCT(ISTEXT(F44:F48)*1)+MIN(1,SUMPRODUCT(ISTEXT(F49:F52)*1)))/6*100, ""))</f>
        <v/>
      </c>
      <c r="G53" s="49" t="str">
        <f t="shared" si="5"/>
        <v/>
      </c>
      <c r="H53" s="49" t="str">
        <f t="shared" si="5"/>
        <v/>
      </c>
      <c r="I53" s="49" t="str">
        <f t="shared" si="5"/>
        <v/>
      </c>
      <c r="J53" s="49" t="str">
        <f t="shared" si="5"/>
        <v/>
      </c>
      <c r="K53" s="49" t="str">
        <f t="shared" si="5"/>
        <v/>
      </c>
      <c r="L53" s="49" t="str">
        <f t="shared" si="5"/>
        <v/>
      </c>
      <c r="M53" s="49" t="str">
        <f t="shared" si="5"/>
        <v/>
      </c>
      <c r="N53" s="49" t="str">
        <f t="shared" si="5"/>
        <v/>
      </c>
      <c r="O53" s="49" t="str">
        <f t="shared" si="5"/>
        <v/>
      </c>
      <c r="P53" s="49" t="str">
        <f t="shared" si="5"/>
        <v/>
      </c>
      <c r="Q53" s="49" t="str">
        <f t="shared" si="5"/>
        <v/>
      </c>
      <c r="R53" s="49" t="str">
        <f t="shared" si="5"/>
        <v/>
      </c>
      <c r="S53" s="49" t="str">
        <f t="shared" si="5"/>
        <v/>
      </c>
      <c r="T53" s="49" t="str">
        <f t="shared" si="5"/>
        <v/>
      </c>
      <c r="U53" s="49" t="str">
        <f t="shared" si="5"/>
        <v/>
      </c>
      <c r="V53" s="49" t="str">
        <f t="shared" si="5"/>
        <v/>
      </c>
      <c r="W53" s="49" t="str">
        <f t="shared" si="5"/>
        <v/>
      </c>
      <c r="X53" s="49" t="str">
        <f t="shared" si="5"/>
        <v/>
      </c>
      <c r="Y53" s="284"/>
    </row>
    <row r="54" spans="1:25">
      <c r="A54" s="10"/>
      <c r="B54" s="11"/>
      <c r="C54" s="10"/>
      <c r="D54" s="10"/>
      <c r="E54" s="10"/>
      <c r="F54" s="10"/>
      <c r="G54" s="10"/>
      <c r="H54" s="10"/>
      <c r="I54" s="10"/>
      <c r="J54" s="10"/>
      <c r="K54" s="10"/>
      <c r="L54" s="10"/>
      <c r="M54" s="10"/>
      <c r="N54" s="10"/>
      <c r="O54" s="10"/>
      <c r="P54" s="10"/>
      <c r="Q54" s="10"/>
      <c r="R54" s="10"/>
      <c r="S54" s="10"/>
      <c r="T54" s="10"/>
      <c r="U54" s="10"/>
      <c r="V54" s="10"/>
      <c r="W54" s="10"/>
      <c r="X54" s="10"/>
    </row>
    <row r="55" spans="1:25" ht="12.75" customHeight="1">
      <c r="A55" s="10"/>
      <c r="B55" s="126"/>
      <c r="C55" s="57"/>
      <c r="D55" s="10"/>
      <c r="E55" s="10"/>
      <c r="F55" s="10"/>
      <c r="G55" s="10"/>
      <c r="H55" s="10"/>
      <c r="I55" s="10"/>
      <c r="J55" s="10"/>
      <c r="K55" s="10"/>
      <c r="L55" s="10"/>
      <c r="M55" s="10"/>
      <c r="N55" s="10"/>
      <c r="O55" s="10"/>
      <c r="P55" s="10"/>
      <c r="Q55" s="10"/>
      <c r="R55" s="10"/>
      <c r="S55" s="10"/>
      <c r="T55" s="10"/>
      <c r="U55" s="10"/>
      <c r="V55" s="10"/>
      <c r="W55" s="10"/>
      <c r="X55" s="10"/>
    </row>
    <row r="56" spans="1:25">
      <c r="A56" s="10"/>
      <c r="B56" s="11"/>
      <c r="C56" s="10"/>
      <c r="D56" s="10"/>
      <c r="E56" s="10"/>
      <c r="F56" s="10"/>
      <c r="G56" s="10"/>
      <c r="H56" s="10"/>
      <c r="I56" s="10"/>
      <c r="J56" s="10"/>
      <c r="K56" s="10"/>
      <c r="L56" s="10"/>
      <c r="M56" s="10"/>
      <c r="N56" s="10"/>
      <c r="O56" s="10"/>
      <c r="P56" s="10"/>
      <c r="Q56" s="10"/>
      <c r="R56" s="10"/>
      <c r="S56" s="10"/>
      <c r="T56" s="10"/>
      <c r="U56" s="10"/>
      <c r="V56" s="10"/>
      <c r="W56" s="10"/>
      <c r="X56" s="10"/>
    </row>
    <row r="57" spans="1:25">
      <c r="A57" s="10"/>
      <c r="B57" s="11"/>
      <c r="C57" s="10"/>
      <c r="D57" s="10"/>
      <c r="E57" s="10"/>
      <c r="F57" s="10"/>
      <c r="G57" s="10"/>
      <c r="H57" s="10"/>
      <c r="I57" s="10"/>
      <c r="J57" s="10"/>
      <c r="K57" s="10"/>
      <c r="L57" s="10"/>
      <c r="M57" s="10"/>
      <c r="N57" s="10"/>
      <c r="O57" s="10"/>
      <c r="P57" s="10"/>
      <c r="Q57" s="10"/>
      <c r="R57" s="10"/>
      <c r="S57" s="10"/>
      <c r="T57" s="10"/>
      <c r="U57" s="10"/>
      <c r="V57" s="10"/>
      <c r="W57" s="10"/>
      <c r="X57" s="10"/>
    </row>
    <row r="58" spans="1:25">
      <c r="A58" s="10"/>
      <c r="B58" s="11"/>
      <c r="C58" s="10"/>
      <c r="D58" s="10"/>
      <c r="E58" s="10"/>
      <c r="F58" s="10"/>
      <c r="G58" s="10"/>
      <c r="H58" s="10"/>
      <c r="I58" s="10"/>
      <c r="J58" s="10"/>
      <c r="K58" s="10"/>
      <c r="L58" s="10"/>
      <c r="M58" s="10"/>
      <c r="N58" s="10"/>
      <c r="O58" s="10"/>
      <c r="P58" s="10"/>
      <c r="Q58" s="10"/>
      <c r="R58" s="10"/>
      <c r="S58" s="10"/>
      <c r="T58" s="10"/>
      <c r="U58" s="10"/>
      <c r="V58" s="10"/>
      <c r="W58" s="10"/>
      <c r="X58" s="10"/>
    </row>
    <row r="59" spans="1:25">
      <c r="A59" s="10"/>
      <c r="B59" s="11"/>
      <c r="C59" s="10"/>
      <c r="D59" s="10"/>
      <c r="E59" s="10"/>
      <c r="F59" s="10"/>
      <c r="G59" s="10"/>
      <c r="H59" s="10"/>
      <c r="I59" s="10"/>
      <c r="J59" s="10"/>
      <c r="K59" s="10"/>
      <c r="L59" s="10"/>
      <c r="M59" s="10"/>
      <c r="N59" s="10"/>
      <c r="O59" s="10"/>
      <c r="P59" s="10"/>
      <c r="Q59" s="10"/>
      <c r="R59" s="10"/>
      <c r="S59" s="10"/>
      <c r="T59" s="10"/>
      <c r="U59" s="10"/>
      <c r="V59" s="10"/>
      <c r="W59" s="10"/>
      <c r="X59" s="10"/>
    </row>
    <row r="60" spans="1:25">
      <c r="A60" s="10"/>
      <c r="B60" s="11"/>
      <c r="C60" s="10"/>
      <c r="D60" s="10"/>
      <c r="E60" s="10"/>
      <c r="F60" s="10"/>
      <c r="G60" s="10"/>
      <c r="H60" s="10"/>
      <c r="I60" s="10"/>
      <c r="J60" s="10"/>
      <c r="K60" s="10"/>
      <c r="L60" s="10"/>
      <c r="M60" s="10"/>
      <c r="N60" s="10"/>
      <c r="O60" s="10"/>
      <c r="P60" s="10"/>
      <c r="Q60" s="10"/>
      <c r="R60" s="10"/>
      <c r="S60" s="10"/>
      <c r="T60" s="10"/>
      <c r="U60" s="10"/>
      <c r="V60" s="10"/>
      <c r="W60" s="10"/>
      <c r="X60" s="10"/>
    </row>
    <row r="61" spans="1:25">
      <c r="A61" s="10"/>
      <c r="B61" s="11"/>
      <c r="C61" s="10"/>
      <c r="D61" s="10"/>
      <c r="E61" s="10"/>
      <c r="F61" s="10"/>
      <c r="G61" s="10"/>
      <c r="H61" s="10"/>
      <c r="I61" s="10"/>
      <c r="J61" s="10"/>
      <c r="K61" s="10"/>
      <c r="L61" s="10"/>
      <c r="M61" s="10"/>
      <c r="N61" s="10"/>
      <c r="O61" s="10"/>
      <c r="P61" s="10"/>
      <c r="Q61" s="10"/>
      <c r="R61" s="10"/>
      <c r="S61" s="10"/>
      <c r="T61" s="10"/>
      <c r="U61" s="10"/>
      <c r="V61" s="10"/>
      <c r="W61" s="10"/>
      <c r="X61" s="10"/>
    </row>
    <row r="62" spans="1:25">
      <c r="A62" s="10"/>
      <c r="B62" s="11"/>
      <c r="C62" s="10"/>
      <c r="D62" s="10"/>
      <c r="E62" s="10"/>
      <c r="F62" s="10"/>
      <c r="G62" s="10"/>
      <c r="H62" s="10"/>
      <c r="I62" s="10"/>
      <c r="J62" s="10"/>
      <c r="K62" s="10"/>
      <c r="L62" s="10"/>
      <c r="M62" s="10"/>
      <c r="N62" s="10"/>
      <c r="O62" s="10"/>
      <c r="P62" s="10"/>
      <c r="Q62" s="10"/>
      <c r="R62" s="10"/>
      <c r="S62" s="10"/>
      <c r="T62" s="10"/>
      <c r="U62" s="10"/>
      <c r="V62" s="10"/>
      <c r="W62" s="10"/>
      <c r="X62" s="10"/>
    </row>
    <row r="63" spans="1:25">
      <c r="A63" s="10"/>
      <c r="B63" s="11"/>
      <c r="C63" s="10"/>
      <c r="D63" s="10"/>
      <c r="E63" s="10"/>
      <c r="F63" s="10"/>
      <c r="G63" s="10"/>
      <c r="H63" s="10"/>
      <c r="I63" s="10"/>
      <c r="J63" s="10"/>
      <c r="K63" s="10"/>
      <c r="L63" s="10"/>
      <c r="M63" s="10"/>
      <c r="N63" s="10"/>
      <c r="O63" s="10"/>
      <c r="P63" s="10"/>
      <c r="Q63" s="10"/>
      <c r="R63" s="10"/>
      <c r="S63" s="10"/>
      <c r="T63" s="10"/>
      <c r="U63" s="10"/>
      <c r="V63" s="10"/>
      <c r="W63" s="10"/>
      <c r="X63" s="10"/>
    </row>
    <row r="64" spans="1:25">
      <c r="A64" s="10"/>
      <c r="B64" s="11"/>
      <c r="C64" s="10"/>
      <c r="D64" s="10"/>
      <c r="E64" s="10"/>
      <c r="F64" s="10"/>
      <c r="G64" s="10"/>
      <c r="H64" s="10"/>
      <c r="I64" s="10"/>
      <c r="J64" s="10"/>
      <c r="K64" s="10"/>
      <c r="L64" s="10"/>
      <c r="M64" s="10"/>
      <c r="N64" s="10"/>
      <c r="O64" s="10"/>
      <c r="P64" s="10"/>
      <c r="Q64" s="10"/>
      <c r="R64" s="10"/>
      <c r="S64" s="10"/>
      <c r="T64" s="10"/>
      <c r="U64" s="10"/>
      <c r="V64" s="10"/>
      <c r="W64" s="10"/>
      <c r="X64" s="10"/>
    </row>
  </sheetData>
  <sheetProtection algorithmName="SHA-512" hashValue="I4u3QW4FCvoQrQoF+GK/bqi27I+vOxr3MoQeU9FPnMrV5zM4iKV5RjkFvh/us/RCJ2T04C4PcO8pqwEw+rzA5w==" saltValue="fiu82ddo9cHdayH3fkBdhA==" spinCount="100000" sheet="1" selectLockedCells="1"/>
  <mergeCells count="67">
    <mergeCell ref="T1:T4"/>
    <mergeCell ref="U1:U4"/>
    <mergeCell ref="V1:V4"/>
    <mergeCell ref="W1:W4"/>
    <mergeCell ref="X1:X4"/>
    <mergeCell ref="C41:D41"/>
    <mergeCell ref="C34:D34"/>
    <mergeCell ref="C24:D24"/>
    <mergeCell ref="C25:D25"/>
    <mergeCell ref="C31:D31"/>
    <mergeCell ref="C40:D40"/>
    <mergeCell ref="C27:D27"/>
    <mergeCell ref="C38:D38"/>
    <mergeCell ref="C39:D39"/>
    <mergeCell ref="C37:D37"/>
    <mergeCell ref="C26:D26"/>
    <mergeCell ref="B4:D4"/>
    <mergeCell ref="C20:D20"/>
    <mergeCell ref="H1:H4"/>
    <mergeCell ref="C13:D13"/>
    <mergeCell ref="C14:D14"/>
    <mergeCell ref="C15:D15"/>
    <mergeCell ref="C11:D11"/>
    <mergeCell ref="C16:D16"/>
    <mergeCell ref="C7:D7"/>
    <mergeCell ref="C8:D8"/>
    <mergeCell ref="C9:D9"/>
    <mergeCell ref="C10:D10"/>
    <mergeCell ref="L1:L4"/>
    <mergeCell ref="G1:G4"/>
    <mergeCell ref="I1:I4"/>
    <mergeCell ref="C6:D6"/>
    <mergeCell ref="F1:F4"/>
    <mergeCell ref="K1:K4"/>
    <mergeCell ref="K5:S5"/>
    <mergeCell ref="J1:J4"/>
    <mergeCell ref="E1:E4"/>
    <mergeCell ref="S1:S4"/>
    <mergeCell ref="P1:P4"/>
    <mergeCell ref="M1:M4"/>
    <mergeCell ref="O1:O4"/>
    <mergeCell ref="Q1:Q4"/>
    <mergeCell ref="N1:N4"/>
    <mergeCell ref="R1:R4"/>
    <mergeCell ref="C53:D53"/>
    <mergeCell ref="A1:A53"/>
    <mergeCell ref="Y1:Y53"/>
    <mergeCell ref="C47:D47"/>
    <mergeCell ref="C48:D48"/>
    <mergeCell ref="C49:D49"/>
    <mergeCell ref="C44:D44"/>
    <mergeCell ref="C45:D45"/>
    <mergeCell ref="C46:D46"/>
    <mergeCell ref="C50:D50"/>
    <mergeCell ref="C51:D51"/>
    <mergeCell ref="C52:D52"/>
    <mergeCell ref="C29:D29"/>
    <mergeCell ref="C30:D30"/>
    <mergeCell ref="C36:D36"/>
    <mergeCell ref="C42:D42"/>
    <mergeCell ref="C22:D22"/>
    <mergeCell ref="C23:D23"/>
    <mergeCell ref="C33:D33"/>
    <mergeCell ref="C32:D32"/>
    <mergeCell ref="C17:D17"/>
    <mergeCell ref="C18:D18"/>
    <mergeCell ref="C19:D19"/>
  </mergeCells>
  <phoneticPr fontId="2" type="noConversion"/>
  <pageMargins left="0.75" right="0.7" top="1" bottom="1" header="0.5" footer="0.5"/>
  <pageSetup scale="83" orientation="portrait" r:id="rId1"/>
  <headerFooter alignWithMargins="0">
    <oddHeader>&amp;C&amp;"Arial,Bold"&amp;14TigerTrax&amp;12
Achievements - &amp;D</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20"/>
  <sheetViews>
    <sheetView showGridLines="0" zoomScaleNormal="100" workbookViewId="0">
      <pane ySplit="4" topLeftCell="A5" activePane="bottomLeft" state="frozen"/>
      <selection pane="bottomLeft" activeCell="E7" sqref="E7"/>
    </sheetView>
  </sheetViews>
  <sheetFormatPr defaultColWidth="9.140625" defaultRowHeight="12.75"/>
  <cols>
    <col min="1" max="1" width="3.140625" style="13" customWidth="1"/>
    <col min="2" max="2" width="3.28515625" style="125" customWidth="1"/>
    <col min="3" max="3" width="15.7109375" style="13" customWidth="1"/>
    <col min="4" max="4" width="17.140625" style="13" customWidth="1"/>
    <col min="5" max="24" width="3.7109375" style="13" customWidth="1"/>
    <col min="25" max="25" width="3.140625" style="13" customWidth="1"/>
    <col min="26" max="27" width="9.140625" style="13"/>
    <col min="28" max="28" width="31.42578125" style="13" customWidth="1"/>
    <col min="29" max="16384" width="9.140625" style="13"/>
  </cols>
  <sheetData>
    <row r="1" spans="1:25" ht="12.75" customHeight="1">
      <c r="A1" s="291" t="s">
        <v>417</v>
      </c>
      <c r="B1" s="123"/>
      <c r="C1" s="5" t="s">
        <v>1</v>
      </c>
      <c r="D1" s="6" t="str">
        <f>Instructions!F3</f>
        <v xml:space="preserve"> </v>
      </c>
      <c r="E1" s="243" t="str">
        <f ca="1">'Scout 1'!$A1</f>
        <v>Scout 1</v>
      </c>
      <c r="F1" s="243" t="str">
        <f ca="1">'Scout 2'!$A1</f>
        <v>Scout 2</v>
      </c>
      <c r="G1" s="243" t="str">
        <f ca="1">'Scout 3'!$A1</f>
        <v>Scout 3</v>
      </c>
      <c r="H1" s="243" t="str">
        <f ca="1">'Scout 4'!$A1</f>
        <v>Scout 4</v>
      </c>
      <c r="I1" s="243" t="str">
        <f ca="1">'Scout 5'!$A1</f>
        <v>Scout 5</v>
      </c>
      <c r="J1" s="243" t="str">
        <f ca="1">'Scout 6'!$A1</f>
        <v>Scout 6</v>
      </c>
      <c r="K1" s="243" t="str">
        <f ca="1">'Scout 7'!$A1</f>
        <v>Scout 7</v>
      </c>
      <c r="L1" s="243" t="str">
        <f ca="1">'Scout 8'!$A1</f>
        <v>Scout 8</v>
      </c>
      <c r="M1" s="243" t="str">
        <f ca="1">'Scout 9'!$A1</f>
        <v>Scout 9</v>
      </c>
      <c r="N1" s="243" t="str">
        <f ca="1">'Scout 10'!$A1</f>
        <v>Scout 10</v>
      </c>
      <c r="O1" s="243" t="str">
        <f ca="1">'Scout 11'!$A1</f>
        <v>Scout 11</v>
      </c>
      <c r="P1" s="243" t="str">
        <f ca="1">'Scout 12'!$A1</f>
        <v>Scout 12</v>
      </c>
      <c r="Q1" s="243" t="str">
        <f ca="1">'Scout 13'!$A1</f>
        <v>Scout 13</v>
      </c>
      <c r="R1" s="243" t="str">
        <f ca="1">'Scout 14'!$A1</f>
        <v>Scout 14</v>
      </c>
      <c r="S1" s="243" t="str">
        <f ca="1">'Scout 15'!$A1</f>
        <v>Scout 15</v>
      </c>
      <c r="T1" s="255" t="str">
        <f ca="1">'Scout 16'!$A1</f>
        <v>Scout 16</v>
      </c>
      <c r="U1" s="255" t="str">
        <f ca="1">'Scout 17'!$A1</f>
        <v>Scout 17</v>
      </c>
      <c r="V1" s="255" t="str">
        <f ca="1">'Scout 18'!$A1</f>
        <v>Scout 18</v>
      </c>
      <c r="W1" s="255" t="str">
        <f ca="1">'Scout 19'!$A1</f>
        <v>Scout 19</v>
      </c>
      <c r="X1" s="255" t="str">
        <f ca="1">'Scout 20'!$A1</f>
        <v>Scout 20</v>
      </c>
      <c r="Y1" s="291" t="str">
        <f>A1</f>
        <v>Tiger Electives   Tiger Electives   Tiger Electives   Tiger Electives   Tiger Electives   Tiger Electives   Tiger Electives   Tiger Electives   Tiger Electives   Tiger Electives   Tiger Electives   Tiger Electives   Tiger Electives   Tiger Electives   Tiger Electives   Tiger Electives   Tiger Electives</v>
      </c>
    </row>
    <row r="2" spans="1:25" ht="12.75" customHeight="1">
      <c r="A2" s="291"/>
      <c r="B2" s="122"/>
      <c r="C2" s="8" t="s">
        <v>2</v>
      </c>
      <c r="D2" s="9" t="str">
        <f>Instructions!F5</f>
        <v xml:space="preserve"> </v>
      </c>
      <c r="E2" s="256"/>
      <c r="F2" s="256"/>
      <c r="G2" s="256"/>
      <c r="H2" s="256"/>
      <c r="I2" s="256"/>
      <c r="J2" s="256"/>
      <c r="K2" s="256"/>
      <c r="L2" s="256"/>
      <c r="M2" s="256"/>
      <c r="N2" s="256"/>
      <c r="O2" s="256"/>
      <c r="P2" s="256"/>
      <c r="Q2" s="256"/>
      <c r="R2" s="256"/>
      <c r="S2" s="256"/>
      <c r="T2" s="256"/>
      <c r="U2" s="256"/>
      <c r="V2" s="256"/>
      <c r="W2" s="256"/>
      <c r="X2" s="256"/>
      <c r="Y2" s="291"/>
    </row>
    <row r="3" spans="1:25">
      <c r="A3" s="291"/>
      <c r="B3" s="122"/>
      <c r="C3" s="37"/>
      <c r="D3" s="38"/>
      <c r="E3" s="256"/>
      <c r="F3" s="256"/>
      <c r="G3" s="256"/>
      <c r="H3" s="256"/>
      <c r="I3" s="256"/>
      <c r="J3" s="256"/>
      <c r="K3" s="256"/>
      <c r="L3" s="256"/>
      <c r="M3" s="256"/>
      <c r="N3" s="256"/>
      <c r="O3" s="256"/>
      <c r="P3" s="256"/>
      <c r="Q3" s="256"/>
      <c r="R3" s="256"/>
      <c r="S3" s="256"/>
      <c r="T3" s="256"/>
      <c r="U3" s="256"/>
      <c r="V3" s="256"/>
      <c r="W3" s="256"/>
      <c r="X3" s="256"/>
      <c r="Y3" s="291"/>
    </row>
    <row r="4" spans="1:25" ht="12.75" customHeight="1">
      <c r="A4" s="291"/>
      <c r="B4" s="95" t="s">
        <v>158</v>
      </c>
      <c r="C4" s="35"/>
      <c r="D4" s="36"/>
      <c r="E4" s="245"/>
      <c r="F4" s="245"/>
      <c r="G4" s="245"/>
      <c r="H4" s="245"/>
      <c r="I4" s="245"/>
      <c r="J4" s="245"/>
      <c r="K4" s="245"/>
      <c r="L4" s="245"/>
      <c r="M4" s="245"/>
      <c r="N4" s="245"/>
      <c r="O4" s="245"/>
      <c r="P4" s="245"/>
      <c r="Q4" s="245"/>
      <c r="R4" s="245"/>
      <c r="S4" s="245"/>
      <c r="T4" s="257"/>
      <c r="U4" s="257"/>
      <c r="V4" s="257"/>
      <c r="W4" s="257"/>
      <c r="X4" s="257"/>
      <c r="Y4" s="291"/>
    </row>
    <row r="5" spans="1:25" ht="7.5" customHeight="1">
      <c r="A5" s="291"/>
      <c r="B5" s="11"/>
      <c r="C5" s="11"/>
      <c r="D5" s="11"/>
      <c r="E5" s="12"/>
      <c r="F5" s="12"/>
      <c r="G5" s="12"/>
      <c r="H5" s="12"/>
      <c r="I5" s="12"/>
      <c r="J5" s="12"/>
      <c r="K5" s="12"/>
      <c r="L5" s="12"/>
      <c r="M5" s="12"/>
      <c r="N5" s="12"/>
      <c r="O5" s="12"/>
      <c r="P5" s="12"/>
      <c r="Q5" s="12"/>
      <c r="R5" s="12"/>
      <c r="S5" s="12"/>
      <c r="T5" s="12"/>
      <c r="U5" s="12"/>
      <c r="V5" s="12"/>
      <c r="W5" s="12"/>
      <c r="X5" s="12"/>
      <c r="Y5" s="291"/>
    </row>
    <row r="6" spans="1:25" ht="12" customHeight="1">
      <c r="A6" s="291"/>
      <c r="B6" s="127" t="s">
        <v>270</v>
      </c>
      <c r="C6" s="34"/>
      <c r="D6" s="34"/>
      <c r="E6" s="118" t="s">
        <v>321</v>
      </c>
      <c r="G6" s="55"/>
      <c r="H6" s="55"/>
      <c r="I6" s="55"/>
      <c r="J6" s="55"/>
      <c r="K6" s="55"/>
      <c r="L6" s="55"/>
      <c r="M6" s="55"/>
      <c r="N6" s="55"/>
      <c r="O6" s="55"/>
      <c r="P6" s="55"/>
      <c r="Q6" s="55"/>
      <c r="R6" s="55"/>
      <c r="S6" s="55"/>
      <c r="T6" s="131"/>
      <c r="U6" s="131"/>
      <c r="V6" s="131"/>
      <c r="W6" s="131"/>
      <c r="X6" s="131"/>
      <c r="Y6" s="291"/>
    </row>
    <row r="7" spans="1:25" ht="12" customHeight="1">
      <c r="A7" s="291"/>
      <c r="B7" s="118" t="s">
        <v>260</v>
      </c>
      <c r="C7" s="292" t="s">
        <v>184</v>
      </c>
      <c r="D7" s="292"/>
      <c r="E7" s="102"/>
      <c r="F7" s="3"/>
      <c r="G7" s="3"/>
      <c r="H7" s="3"/>
      <c r="I7" s="3"/>
      <c r="J7" s="3"/>
      <c r="K7" s="3"/>
      <c r="L7" s="3"/>
      <c r="M7" s="3"/>
      <c r="N7" s="3"/>
      <c r="O7" s="3"/>
      <c r="P7" s="3"/>
      <c r="Q7" s="3"/>
      <c r="R7" s="3"/>
      <c r="S7" s="3"/>
      <c r="T7" s="3"/>
      <c r="U7" s="3"/>
      <c r="V7" s="3"/>
      <c r="W7" s="3"/>
      <c r="X7" s="102"/>
      <c r="Y7" s="291"/>
    </row>
    <row r="8" spans="1:25" ht="12" customHeight="1">
      <c r="A8" s="291"/>
      <c r="B8" s="118" t="s">
        <v>261</v>
      </c>
      <c r="C8" s="292" t="s">
        <v>183</v>
      </c>
      <c r="D8" s="292"/>
      <c r="E8" s="102"/>
      <c r="F8" s="3"/>
      <c r="G8" s="3"/>
      <c r="H8" s="3"/>
      <c r="I8" s="3"/>
      <c r="J8" s="3"/>
      <c r="K8" s="3"/>
      <c r="L8" s="3"/>
      <c r="M8" s="3"/>
      <c r="N8" s="3"/>
      <c r="O8" s="3"/>
      <c r="P8" s="3"/>
      <c r="Q8" s="3"/>
      <c r="R8" s="3"/>
      <c r="S8" s="3"/>
      <c r="T8" s="3"/>
      <c r="U8" s="3"/>
      <c r="V8" s="3"/>
      <c r="W8" s="3"/>
      <c r="X8" s="102"/>
      <c r="Y8" s="291"/>
    </row>
    <row r="9" spans="1:25" ht="12" customHeight="1">
      <c r="A9" s="291"/>
      <c r="B9" s="118" t="s">
        <v>262</v>
      </c>
      <c r="C9" s="292" t="s">
        <v>185</v>
      </c>
      <c r="D9" s="292"/>
      <c r="E9" s="102"/>
      <c r="F9" s="3"/>
      <c r="G9" s="3"/>
      <c r="H9" s="3"/>
      <c r="I9" s="3"/>
      <c r="J9" s="3"/>
      <c r="K9" s="3"/>
      <c r="L9" s="3"/>
      <c r="M9" s="3"/>
      <c r="N9" s="3"/>
      <c r="O9" s="3"/>
      <c r="P9" s="3"/>
      <c r="Q9" s="3"/>
      <c r="R9" s="3"/>
      <c r="S9" s="3"/>
      <c r="T9" s="3"/>
      <c r="U9" s="3"/>
      <c r="V9" s="3"/>
      <c r="W9" s="3"/>
      <c r="X9" s="102"/>
      <c r="Y9" s="291"/>
    </row>
    <row r="10" spans="1:25" ht="12" customHeight="1">
      <c r="A10" s="291"/>
      <c r="B10" s="118">
        <v>2</v>
      </c>
      <c r="C10" s="292" t="s">
        <v>188</v>
      </c>
      <c r="D10" s="292"/>
      <c r="E10" s="102"/>
      <c r="F10" s="3"/>
      <c r="G10" s="3"/>
      <c r="H10" s="3"/>
      <c r="I10" s="3"/>
      <c r="J10" s="3"/>
      <c r="K10" s="3"/>
      <c r="L10" s="3"/>
      <c r="M10" s="3"/>
      <c r="N10" s="3"/>
      <c r="O10" s="3"/>
      <c r="P10" s="3"/>
      <c r="Q10" s="3"/>
      <c r="R10" s="3"/>
      <c r="S10" s="3"/>
      <c r="T10" s="3"/>
      <c r="U10" s="3"/>
      <c r="V10" s="3"/>
      <c r="W10" s="3"/>
      <c r="X10" s="102"/>
      <c r="Y10" s="291"/>
    </row>
    <row r="11" spans="1:25" ht="12" customHeight="1">
      <c r="A11" s="291"/>
      <c r="B11" s="118">
        <v>3</v>
      </c>
      <c r="C11" s="292" t="s">
        <v>186</v>
      </c>
      <c r="D11" s="292"/>
      <c r="E11" s="102"/>
      <c r="F11" s="3"/>
      <c r="G11" s="3"/>
      <c r="H11" s="3"/>
      <c r="I11" s="3"/>
      <c r="J11" s="3"/>
      <c r="K11" s="3"/>
      <c r="L11" s="3"/>
      <c r="M11" s="3"/>
      <c r="N11" s="3"/>
      <c r="O11" s="3"/>
      <c r="P11" s="3"/>
      <c r="Q11" s="3"/>
      <c r="R11" s="3"/>
      <c r="S11" s="3"/>
      <c r="T11" s="3"/>
      <c r="U11" s="3"/>
      <c r="V11" s="3"/>
      <c r="W11" s="3"/>
      <c r="X11" s="102"/>
      <c r="Y11" s="291"/>
    </row>
    <row r="12" spans="1:25" ht="12" customHeight="1">
      <c r="A12" s="291"/>
      <c r="B12" s="118">
        <v>4</v>
      </c>
      <c r="C12" s="292" t="s">
        <v>187</v>
      </c>
      <c r="D12" s="292"/>
      <c r="E12" s="102"/>
      <c r="F12" s="3"/>
      <c r="G12" s="3"/>
      <c r="H12" s="3"/>
      <c r="I12" s="3"/>
      <c r="J12" s="3"/>
      <c r="K12" s="3"/>
      <c r="L12" s="3"/>
      <c r="M12" s="3"/>
      <c r="N12" s="3"/>
      <c r="O12" s="3"/>
      <c r="P12" s="3"/>
      <c r="Q12" s="3"/>
      <c r="R12" s="3"/>
      <c r="S12" s="3"/>
      <c r="T12" s="3"/>
      <c r="U12" s="3"/>
      <c r="V12" s="3"/>
      <c r="W12" s="3"/>
      <c r="X12" s="102"/>
      <c r="Y12" s="291"/>
    </row>
    <row r="13" spans="1:25" ht="12" customHeight="1" thickBot="1">
      <c r="A13" s="291"/>
      <c r="B13" s="118">
        <v>5</v>
      </c>
      <c r="C13" s="292" t="s">
        <v>189</v>
      </c>
      <c r="D13" s="292"/>
      <c r="E13" s="102"/>
      <c r="F13" s="3"/>
      <c r="G13" s="3"/>
      <c r="H13" s="3"/>
      <c r="I13" s="3"/>
      <c r="J13" s="3"/>
      <c r="K13" s="3"/>
      <c r="L13" s="3"/>
      <c r="M13" s="3"/>
      <c r="N13" s="3"/>
      <c r="O13" s="3"/>
      <c r="P13" s="3"/>
      <c r="Q13" s="3"/>
      <c r="R13" s="3"/>
      <c r="S13" s="3"/>
      <c r="T13" s="3"/>
      <c r="U13" s="3"/>
      <c r="V13" s="3"/>
      <c r="W13" s="3"/>
      <c r="X13" s="102"/>
      <c r="Y13" s="291"/>
    </row>
    <row r="14" spans="1:25" ht="12" customHeight="1" thickBot="1">
      <c r="A14" s="291"/>
      <c r="B14" s="128"/>
      <c r="C14" s="273" t="s">
        <v>123</v>
      </c>
      <c r="D14" s="274"/>
      <c r="E14" s="49" t="str">
        <f>IF(SUMPRODUCT(ISTEXT(E7:E10)*1)+MIN(1,SUMPRODUCT(ISTEXT(E11:E13)*1))&gt;4, "C", IF(SUMPRODUCT(ISTEXT(E7:E13)*1)&gt;0, (SUMPRODUCT(ISTEXT(E7:E10)*1)+MIN(1,SUMPRODUCT(ISTEXT(E11:E13)*1)))/5*100, ""))</f>
        <v/>
      </c>
      <c r="F14" s="49" t="str">
        <f t="shared" ref="F14:X14" si="0">IF(SUMPRODUCT(ISTEXT(F7:F10)*1)+MIN(1,SUMPRODUCT(ISTEXT(F11:F13)*1))&gt;4, "C", IF(SUMPRODUCT(ISTEXT(F7:F13)*1)&gt;0, (SUMPRODUCT(ISTEXT(F7:F10)*1)+MIN(1,SUMPRODUCT(ISTEXT(F11:F13)*1)))/5*100, ""))</f>
        <v/>
      </c>
      <c r="G14" s="49" t="str">
        <f t="shared" si="0"/>
        <v/>
      </c>
      <c r="H14" s="49" t="str">
        <f t="shared" si="0"/>
        <v/>
      </c>
      <c r="I14" s="49" t="str">
        <f t="shared" si="0"/>
        <v/>
      </c>
      <c r="J14" s="49" t="str">
        <f t="shared" si="0"/>
        <v/>
      </c>
      <c r="K14" s="49" t="str">
        <f t="shared" si="0"/>
        <v/>
      </c>
      <c r="L14" s="49" t="str">
        <f t="shared" si="0"/>
        <v/>
      </c>
      <c r="M14" s="49" t="str">
        <f t="shared" si="0"/>
        <v/>
      </c>
      <c r="N14" s="49" t="str">
        <f t="shared" si="0"/>
        <v/>
      </c>
      <c r="O14" s="49" t="str">
        <f t="shared" si="0"/>
        <v/>
      </c>
      <c r="P14" s="49" t="str">
        <f t="shared" si="0"/>
        <v/>
      </c>
      <c r="Q14" s="49" t="str">
        <f t="shared" si="0"/>
        <v/>
      </c>
      <c r="R14" s="49" t="str">
        <f t="shared" si="0"/>
        <v/>
      </c>
      <c r="S14" s="49" t="str">
        <f t="shared" si="0"/>
        <v/>
      </c>
      <c r="T14" s="49" t="str">
        <f t="shared" si="0"/>
        <v/>
      </c>
      <c r="U14" s="49" t="str">
        <f t="shared" si="0"/>
        <v/>
      </c>
      <c r="V14" s="49" t="str">
        <f t="shared" si="0"/>
        <v/>
      </c>
      <c r="W14" s="49" t="str">
        <f t="shared" si="0"/>
        <v/>
      </c>
      <c r="X14" s="49" t="str">
        <f t="shared" si="0"/>
        <v/>
      </c>
      <c r="Y14" s="291"/>
    </row>
    <row r="15" spans="1:25" ht="18" customHeight="1">
      <c r="A15" s="291"/>
      <c r="B15" s="293" t="s">
        <v>271</v>
      </c>
      <c r="C15" s="293"/>
      <c r="D15" s="293"/>
      <c r="E15" s="118" t="s">
        <v>242</v>
      </c>
      <c r="F15" s="55"/>
      <c r="G15" s="55"/>
      <c r="H15" s="55"/>
      <c r="I15" s="55"/>
      <c r="J15" s="55"/>
      <c r="K15" s="55"/>
      <c r="L15" s="55"/>
      <c r="M15" s="55"/>
      <c r="N15" s="55"/>
      <c r="O15" s="55"/>
      <c r="P15" s="55"/>
      <c r="Q15" s="55"/>
      <c r="R15" s="55"/>
      <c r="S15" s="55"/>
      <c r="T15" s="131"/>
      <c r="U15" s="131"/>
      <c r="V15" s="131"/>
      <c r="W15" s="131"/>
      <c r="X15" s="131"/>
      <c r="Y15" s="291"/>
    </row>
    <row r="16" spans="1:25" ht="12" customHeight="1">
      <c r="A16" s="291"/>
      <c r="B16" s="118">
        <v>1</v>
      </c>
      <c r="C16" s="292" t="s">
        <v>190</v>
      </c>
      <c r="D16" s="292"/>
      <c r="E16" s="102"/>
      <c r="F16" s="3"/>
      <c r="G16" s="3"/>
      <c r="H16" s="3"/>
      <c r="I16" s="3"/>
      <c r="J16" s="3"/>
      <c r="K16" s="3"/>
      <c r="L16" s="3"/>
      <c r="M16" s="3"/>
      <c r="N16" s="3"/>
      <c r="O16" s="3"/>
      <c r="P16" s="3"/>
      <c r="Q16" s="3"/>
      <c r="R16" s="3"/>
      <c r="S16" s="3"/>
      <c r="T16" s="3"/>
      <c r="U16" s="3"/>
      <c r="V16" s="3"/>
      <c r="W16" s="3"/>
      <c r="X16" s="3"/>
      <c r="Y16" s="291"/>
    </row>
    <row r="17" spans="1:25" ht="12" customHeight="1">
      <c r="A17" s="291"/>
      <c r="B17" s="118">
        <v>2</v>
      </c>
      <c r="C17" s="290" t="s">
        <v>191</v>
      </c>
      <c r="D17" s="290"/>
      <c r="E17" s="102"/>
      <c r="F17" s="3"/>
      <c r="G17" s="3"/>
      <c r="H17" s="102"/>
      <c r="I17" s="3"/>
      <c r="J17" s="3"/>
      <c r="K17" s="3"/>
      <c r="L17" s="3"/>
      <c r="M17" s="3"/>
      <c r="N17" s="3"/>
      <c r="O17" s="3"/>
      <c r="P17" s="3"/>
      <c r="Q17" s="3"/>
      <c r="R17" s="3"/>
      <c r="S17" s="3"/>
      <c r="T17" s="3"/>
      <c r="U17" s="3"/>
      <c r="V17" s="3"/>
      <c r="W17" s="3"/>
      <c r="X17" s="3"/>
      <c r="Y17" s="291"/>
    </row>
    <row r="18" spans="1:25" ht="12" customHeight="1">
      <c r="A18" s="291"/>
      <c r="B18" s="118">
        <v>3</v>
      </c>
      <c r="C18" s="292" t="s">
        <v>192</v>
      </c>
      <c r="D18" s="292"/>
      <c r="E18" s="102"/>
      <c r="F18" s="3"/>
      <c r="G18" s="3"/>
      <c r="H18" s="102"/>
      <c r="I18" s="102"/>
      <c r="J18" s="3"/>
      <c r="K18" s="3"/>
      <c r="L18" s="3"/>
      <c r="M18" s="3"/>
      <c r="N18" s="3"/>
      <c r="O18" s="3"/>
      <c r="P18" s="3"/>
      <c r="Q18" s="3"/>
      <c r="R18" s="3"/>
      <c r="S18" s="3"/>
      <c r="T18" s="3"/>
      <c r="U18" s="3"/>
      <c r="V18" s="3"/>
      <c r="W18" s="3"/>
      <c r="X18" s="3"/>
      <c r="Y18" s="291"/>
    </row>
    <row r="19" spans="1:25" ht="12" customHeight="1">
      <c r="A19" s="291"/>
      <c r="B19" s="118">
        <v>4</v>
      </c>
      <c r="C19" s="289" t="s">
        <v>193</v>
      </c>
      <c r="D19" s="289"/>
      <c r="E19" s="102"/>
      <c r="F19" s="103"/>
      <c r="G19" s="103"/>
      <c r="H19" s="103"/>
      <c r="I19" s="104"/>
      <c r="J19" s="103"/>
      <c r="K19" s="103"/>
      <c r="L19" s="103"/>
      <c r="M19" s="103"/>
      <c r="N19" s="103"/>
      <c r="O19" s="103"/>
      <c r="P19" s="103"/>
      <c r="Q19" s="103"/>
      <c r="R19" s="103"/>
      <c r="S19" s="103"/>
      <c r="T19" s="103"/>
      <c r="U19" s="103"/>
      <c r="V19" s="103"/>
      <c r="W19" s="103"/>
      <c r="X19" s="103"/>
      <c r="Y19" s="291"/>
    </row>
    <row r="20" spans="1:25" ht="12" customHeight="1">
      <c r="A20" s="291"/>
      <c r="B20" s="118">
        <v>5</v>
      </c>
      <c r="C20" s="289" t="s">
        <v>194</v>
      </c>
      <c r="D20" s="289"/>
      <c r="E20" s="102"/>
      <c r="F20" s="3"/>
      <c r="G20" s="3"/>
      <c r="H20" s="3"/>
      <c r="I20" s="3"/>
      <c r="J20" s="3"/>
      <c r="K20" s="3"/>
      <c r="L20" s="3"/>
      <c r="M20" s="3"/>
      <c r="N20" s="3"/>
      <c r="O20" s="3"/>
      <c r="P20" s="3"/>
      <c r="Q20" s="3"/>
      <c r="R20" s="3"/>
      <c r="S20" s="3"/>
      <c r="T20" s="3"/>
      <c r="U20" s="3"/>
      <c r="V20" s="3"/>
      <c r="W20" s="3"/>
      <c r="X20" s="3"/>
      <c r="Y20" s="291"/>
    </row>
    <row r="21" spans="1:25" ht="12" customHeight="1" thickBot="1">
      <c r="A21" s="291"/>
      <c r="B21" s="118">
        <v>6</v>
      </c>
      <c r="C21" s="289" t="s">
        <v>195</v>
      </c>
      <c r="D21" s="289"/>
      <c r="E21" s="102"/>
      <c r="F21" s="3"/>
      <c r="G21" s="3"/>
      <c r="H21" s="3"/>
      <c r="I21" s="3"/>
      <c r="J21" s="3"/>
      <c r="K21" s="3"/>
      <c r="L21" s="3"/>
      <c r="M21" s="3"/>
      <c r="N21" s="3"/>
      <c r="O21" s="3"/>
      <c r="P21" s="3"/>
      <c r="Q21" s="3"/>
      <c r="R21" s="3"/>
      <c r="S21" s="3"/>
      <c r="T21" s="3"/>
      <c r="U21" s="3"/>
      <c r="V21" s="3"/>
      <c r="W21" s="3"/>
      <c r="X21" s="3"/>
      <c r="Y21" s="291"/>
    </row>
    <row r="22" spans="1:25" ht="12" customHeight="1" thickBot="1">
      <c r="A22" s="291"/>
      <c r="B22" s="128"/>
      <c r="C22" s="273" t="s">
        <v>123</v>
      </c>
      <c r="D22" s="274"/>
      <c r="E22" s="49" t="str">
        <f>IF(SUMPRODUCT(ISTEXT(E16:E21)*1)&gt;5,"C",IF(SUMPRODUCT(ISTEXT(E16:E21)*1)&gt;0,(MIN(SUMPRODUCT(ISTEXT(E16:E21)*1),6))/6*100," "))</f>
        <v xml:space="preserve"> </v>
      </c>
      <c r="F22" s="49" t="str">
        <f t="shared" ref="F22:X22" si="1">IF(SUMPRODUCT(ISTEXT(F16:F21)*1)&gt;5,"C",IF(SUMPRODUCT(ISTEXT(F16:F21)*1)&gt;0,(MIN(SUMPRODUCT(ISTEXT(F16:F21)*1),6))/6*100," "))</f>
        <v xml:space="preserve"> </v>
      </c>
      <c r="G22" s="49" t="str">
        <f t="shared" si="1"/>
        <v xml:space="preserve"> </v>
      </c>
      <c r="H22" s="49" t="str">
        <f t="shared" si="1"/>
        <v xml:space="preserve"> </v>
      </c>
      <c r="I22" s="49" t="str">
        <f t="shared" si="1"/>
        <v xml:space="preserve"> </v>
      </c>
      <c r="J22" s="49" t="str">
        <f t="shared" si="1"/>
        <v xml:space="preserve"> </v>
      </c>
      <c r="K22" s="49" t="str">
        <f t="shared" si="1"/>
        <v xml:space="preserve"> </v>
      </c>
      <c r="L22" s="49" t="str">
        <f t="shared" si="1"/>
        <v xml:space="preserve"> </v>
      </c>
      <c r="M22" s="49" t="str">
        <f t="shared" si="1"/>
        <v xml:space="preserve"> </v>
      </c>
      <c r="N22" s="49" t="str">
        <f t="shared" si="1"/>
        <v xml:space="preserve"> </v>
      </c>
      <c r="O22" s="49" t="str">
        <f t="shared" si="1"/>
        <v xml:space="preserve"> </v>
      </c>
      <c r="P22" s="49" t="str">
        <f t="shared" si="1"/>
        <v xml:space="preserve"> </v>
      </c>
      <c r="Q22" s="49" t="str">
        <f t="shared" si="1"/>
        <v xml:space="preserve"> </v>
      </c>
      <c r="R22" s="49" t="str">
        <f t="shared" si="1"/>
        <v xml:space="preserve"> </v>
      </c>
      <c r="S22" s="49" t="str">
        <f t="shared" si="1"/>
        <v xml:space="preserve"> </v>
      </c>
      <c r="T22" s="49" t="str">
        <f t="shared" si="1"/>
        <v xml:space="preserve"> </v>
      </c>
      <c r="U22" s="49" t="str">
        <f t="shared" si="1"/>
        <v xml:space="preserve"> </v>
      </c>
      <c r="V22" s="49" t="str">
        <f t="shared" si="1"/>
        <v xml:space="preserve"> </v>
      </c>
      <c r="W22" s="49" t="str">
        <f t="shared" si="1"/>
        <v xml:space="preserve"> </v>
      </c>
      <c r="X22" s="49" t="str">
        <f t="shared" si="1"/>
        <v xml:space="preserve"> </v>
      </c>
      <c r="Y22" s="291"/>
    </row>
    <row r="23" spans="1:25" ht="18" customHeight="1">
      <c r="A23" s="291"/>
      <c r="B23" s="293" t="s">
        <v>272</v>
      </c>
      <c r="C23" s="293"/>
      <c r="D23" s="293"/>
      <c r="E23" s="118" t="s">
        <v>322</v>
      </c>
      <c r="F23" s="55"/>
      <c r="G23" s="55"/>
      <c r="H23" s="55"/>
      <c r="I23" s="55"/>
      <c r="J23" s="55"/>
      <c r="K23" s="55"/>
      <c r="L23" s="55"/>
      <c r="M23" s="55"/>
      <c r="N23" s="55"/>
      <c r="O23" s="55"/>
      <c r="P23" s="55"/>
      <c r="Q23" s="55"/>
      <c r="R23" s="55"/>
      <c r="S23" s="55"/>
      <c r="T23" s="131"/>
      <c r="U23" s="131"/>
      <c r="V23" s="131"/>
      <c r="W23" s="131"/>
      <c r="X23" s="131"/>
      <c r="Y23" s="291"/>
    </row>
    <row r="24" spans="1:25">
      <c r="A24" s="291"/>
      <c r="B24" s="118">
        <v>1</v>
      </c>
      <c r="C24" s="292" t="s">
        <v>196</v>
      </c>
      <c r="D24" s="292"/>
      <c r="E24" s="102"/>
      <c r="F24" s="3"/>
      <c r="G24" s="3"/>
      <c r="H24" s="3"/>
      <c r="I24" s="3"/>
      <c r="J24" s="3"/>
      <c r="K24" s="3"/>
      <c r="L24" s="3"/>
      <c r="M24" s="3"/>
      <c r="N24" s="3"/>
      <c r="O24" s="3"/>
      <c r="P24" s="3"/>
      <c r="Q24" s="3"/>
      <c r="R24" s="3"/>
      <c r="S24" s="3"/>
      <c r="T24" s="3"/>
      <c r="U24" s="3"/>
      <c r="V24" s="3"/>
      <c r="W24" s="3"/>
      <c r="X24" s="3"/>
      <c r="Y24" s="291"/>
    </row>
    <row r="25" spans="1:25">
      <c r="A25" s="291"/>
      <c r="B25" s="118">
        <v>2</v>
      </c>
      <c r="C25" s="289" t="s">
        <v>197</v>
      </c>
      <c r="D25" s="289"/>
      <c r="E25" s="102"/>
      <c r="F25" s="3"/>
      <c r="G25" s="3"/>
      <c r="H25" s="3"/>
      <c r="I25" s="3"/>
      <c r="J25" s="3"/>
      <c r="K25" s="3"/>
      <c r="L25" s="3"/>
      <c r="M25" s="3"/>
      <c r="N25" s="3"/>
      <c r="O25" s="3"/>
      <c r="P25" s="3"/>
      <c r="Q25" s="3"/>
      <c r="R25" s="3"/>
      <c r="S25" s="3"/>
      <c r="T25" s="3"/>
      <c r="U25" s="3"/>
      <c r="V25" s="3"/>
      <c r="W25" s="3"/>
      <c r="X25" s="3"/>
      <c r="Y25" s="291"/>
    </row>
    <row r="26" spans="1:25">
      <c r="A26" s="291"/>
      <c r="B26" s="118">
        <v>3</v>
      </c>
      <c r="C26" s="289" t="s">
        <v>198</v>
      </c>
      <c r="D26" s="289"/>
      <c r="E26" s="102"/>
      <c r="F26" s="3"/>
      <c r="G26" s="3"/>
      <c r="H26" s="3"/>
      <c r="I26" s="3"/>
      <c r="J26" s="3"/>
      <c r="K26" s="3"/>
      <c r="L26" s="3"/>
      <c r="M26" s="3"/>
      <c r="N26" s="3"/>
      <c r="O26" s="3"/>
      <c r="P26" s="3"/>
      <c r="Q26" s="3"/>
      <c r="R26" s="3"/>
      <c r="S26" s="3"/>
      <c r="T26" s="3"/>
      <c r="U26" s="3"/>
      <c r="V26" s="3"/>
      <c r="W26" s="3"/>
      <c r="X26" s="3"/>
      <c r="Y26" s="291"/>
    </row>
    <row r="27" spans="1:25">
      <c r="A27" s="291"/>
      <c r="B27" s="118">
        <v>4</v>
      </c>
      <c r="C27" s="289" t="s">
        <v>250</v>
      </c>
      <c r="D27" s="289"/>
      <c r="E27" s="102"/>
      <c r="F27" s="3"/>
      <c r="G27" s="3"/>
      <c r="H27" s="3"/>
      <c r="I27" s="3"/>
      <c r="J27" s="3"/>
      <c r="K27" s="3"/>
      <c r="L27" s="3"/>
      <c r="M27" s="3"/>
      <c r="N27" s="3"/>
      <c r="O27" s="3"/>
      <c r="P27" s="3"/>
      <c r="Q27" s="3"/>
      <c r="R27" s="3"/>
      <c r="S27" s="3"/>
      <c r="T27" s="3"/>
      <c r="U27" s="3"/>
      <c r="V27" s="3"/>
      <c r="W27" s="3"/>
      <c r="X27" s="3"/>
      <c r="Y27" s="291"/>
    </row>
    <row r="28" spans="1:25">
      <c r="A28" s="291"/>
      <c r="B28" s="118">
        <v>5</v>
      </c>
      <c r="C28" s="289" t="s">
        <v>199</v>
      </c>
      <c r="D28" s="289"/>
      <c r="E28" s="102"/>
      <c r="F28" s="3"/>
      <c r="G28" s="3"/>
      <c r="H28" s="3"/>
      <c r="I28" s="3"/>
      <c r="J28" s="3"/>
      <c r="K28" s="3"/>
      <c r="L28" s="3"/>
      <c r="M28" s="3"/>
      <c r="N28" s="3"/>
      <c r="O28" s="3"/>
      <c r="P28" s="3"/>
      <c r="Q28" s="3"/>
      <c r="R28" s="3"/>
      <c r="S28" s="3"/>
      <c r="T28" s="3"/>
      <c r="U28" s="3"/>
      <c r="V28" s="3"/>
      <c r="W28" s="3"/>
      <c r="X28" s="3"/>
      <c r="Y28" s="291"/>
    </row>
    <row r="29" spans="1:25">
      <c r="A29" s="291"/>
      <c r="B29" s="118">
        <v>6</v>
      </c>
      <c r="C29" s="289" t="s">
        <v>200</v>
      </c>
      <c r="D29" s="289"/>
      <c r="E29" s="102"/>
      <c r="F29" s="3"/>
      <c r="G29" s="3"/>
      <c r="H29" s="3"/>
      <c r="I29" s="3"/>
      <c r="J29" s="3"/>
      <c r="K29" s="3"/>
      <c r="L29" s="3"/>
      <c r="M29" s="3"/>
      <c r="N29" s="3"/>
      <c r="O29" s="3"/>
      <c r="P29" s="3"/>
      <c r="Q29" s="3"/>
      <c r="R29" s="3"/>
      <c r="S29" s="3"/>
      <c r="T29" s="3"/>
      <c r="U29" s="3"/>
      <c r="V29" s="3"/>
      <c r="W29" s="3"/>
      <c r="X29" s="3"/>
      <c r="Y29" s="291"/>
    </row>
    <row r="30" spans="1:25">
      <c r="A30" s="291"/>
      <c r="B30" s="118">
        <v>7</v>
      </c>
      <c r="C30" s="290" t="s">
        <v>201</v>
      </c>
      <c r="D30" s="290"/>
      <c r="E30" s="102"/>
      <c r="F30" s="3"/>
      <c r="G30" s="3"/>
      <c r="H30" s="3"/>
      <c r="I30" s="3"/>
      <c r="J30" s="3"/>
      <c r="K30" s="3"/>
      <c r="L30" s="3"/>
      <c r="M30" s="3"/>
      <c r="N30" s="3"/>
      <c r="O30" s="3"/>
      <c r="P30" s="3"/>
      <c r="Q30" s="3"/>
      <c r="R30" s="3"/>
      <c r="S30" s="3"/>
      <c r="T30" s="3"/>
      <c r="U30" s="3"/>
      <c r="V30" s="3"/>
      <c r="W30" s="3"/>
      <c r="X30" s="3"/>
      <c r="Y30" s="291"/>
    </row>
    <row r="31" spans="1:25" ht="13.5" thickBot="1">
      <c r="A31" s="291"/>
      <c r="B31" s="118">
        <v>8</v>
      </c>
      <c r="C31" s="289" t="s">
        <v>202</v>
      </c>
      <c r="D31" s="289"/>
      <c r="E31" s="102"/>
      <c r="F31" s="3"/>
      <c r="G31" s="3"/>
      <c r="H31" s="3"/>
      <c r="I31" s="3"/>
      <c r="J31" s="3"/>
      <c r="K31" s="3"/>
      <c r="L31" s="3"/>
      <c r="M31" s="3"/>
      <c r="N31" s="3"/>
      <c r="O31" s="3"/>
      <c r="P31" s="3"/>
      <c r="Q31" s="3"/>
      <c r="R31" s="3"/>
      <c r="S31" s="3"/>
      <c r="T31" s="3"/>
      <c r="U31" s="3"/>
      <c r="V31" s="3"/>
      <c r="W31" s="3"/>
      <c r="X31" s="3"/>
      <c r="Y31" s="291"/>
    </row>
    <row r="32" spans="1:25" ht="13.5" thickBot="1">
      <c r="A32" s="291"/>
      <c r="B32" s="128"/>
      <c r="C32" s="273" t="s">
        <v>123</v>
      </c>
      <c r="D32" s="274"/>
      <c r="E32" s="49" t="str">
        <f>IF(SUMPRODUCT(ISTEXT(E24)*1)+MIN(3,SUMPRODUCT(ISTEXT(E25:E31)*1))&gt;3, "C", IF(SUMPRODUCT(ISTEXT(E24:E31)*1)&gt;0, (SUMPRODUCT(ISTEXT(E24)*1)+MIN(3,SUMPRODUCT(ISTEXT(E25:E31)*1)))/4*100, ""))</f>
        <v/>
      </c>
      <c r="F32" s="49" t="str">
        <f t="shared" ref="F32:X32" si="2">IF(SUMPRODUCT(ISTEXT(F24)*1)+MIN(3,SUMPRODUCT(ISTEXT(F25:F31)*1))&gt;3, "C", IF(SUMPRODUCT(ISTEXT(F24:F31)*1)&gt;0, (SUMPRODUCT(ISTEXT(F24)*1)+MIN(3,SUMPRODUCT(ISTEXT(F25:F31)*1)))/4*100, ""))</f>
        <v/>
      </c>
      <c r="G32" s="49" t="str">
        <f t="shared" si="2"/>
        <v/>
      </c>
      <c r="H32" s="49" t="str">
        <f t="shared" si="2"/>
        <v/>
      </c>
      <c r="I32" s="49" t="str">
        <f t="shared" si="2"/>
        <v/>
      </c>
      <c r="J32" s="49" t="str">
        <f t="shared" si="2"/>
        <v/>
      </c>
      <c r="K32" s="49" t="str">
        <f t="shared" si="2"/>
        <v/>
      </c>
      <c r="L32" s="49" t="str">
        <f t="shared" si="2"/>
        <v/>
      </c>
      <c r="M32" s="49" t="str">
        <f t="shared" si="2"/>
        <v/>
      </c>
      <c r="N32" s="49" t="str">
        <f t="shared" si="2"/>
        <v/>
      </c>
      <c r="O32" s="49" t="str">
        <f t="shared" si="2"/>
        <v/>
      </c>
      <c r="P32" s="49" t="str">
        <f t="shared" si="2"/>
        <v/>
      </c>
      <c r="Q32" s="49" t="str">
        <f t="shared" si="2"/>
        <v/>
      </c>
      <c r="R32" s="49" t="str">
        <f t="shared" si="2"/>
        <v/>
      </c>
      <c r="S32" s="49" t="str">
        <f t="shared" si="2"/>
        <v/>
      </c>
      <c r="T32" s="49" t="str">
        <f t="shared" si="2"/>
        <v/>
      </c>
      <c r="U32" s="49" t="str">
        <f t="shared" si="2"/>
        <v/>
      </c>
      <c r="V32" s="49" t="str">
        <f t="shared" si="2"/>
        <v/>
      </c>
      <c r="W32" s="49" t="str">
        <f t="shared" si="2"/>
        <v/>
      </c>
      <c r="X32" s="49" t="str">
        <f t="shared" si="2"/>
        <v/>
      </c>
      <c r="Y32" s="291"/>
    </row>
    <row r="33" spans="1:25" ht="18" customHeight="1">
      <c r="A33" s="291"/>
      <c r="B33" s="293" t="s">
        <v>273</v>
      </c>
      <c r="C33" s="293"/>
      <c r="D33" s="293"/>
      <c r="E33" s="118" t="s">
        <v>323</v>
      </c>
      <c r="F33" s="55"/>
      <c r="G33" s="55"/>
      <c r="H33" s="55"/>
      <c r="I33" s="55"/>
      <c r="J33" s="55"/>
      <c r="K33" s="55"/>
      <c r="L33" s="55"/>
      <c r="M33" s="55"/>
      <c r="N33" s="55"/>
      <c r="O33" s="55"/>
      <c r="P33" s="55"/>
      <c r="Q33" s="55"/>
      <c r="R33" s="55"/>
      <c r="S33" s="55"/>
      <c r="T33" s="131"/>
      <c r="U33" s="131"/>
      <c r="V33" s="131"/>
      <c r="W33" s="131"/>
      <c r="X33" s="131"/>
      <c r="Y33" s="291"/>
    </row>
    <row r="34" spans="1:25">
      <c r="A34" s="291"/>
      <c r="B34" s="118">
        <v>1</v>
      </c>
      <c r="C34" s="289" t="s">
        <v>205</v>
      </c>
      <c r="D34" s="289"/>
      <c r="E34" s="102"/>
      <c r="F34" s="3"/>
      <c r="G34" s="102"/>
      <c r="H34" s="102"/>
      <c r="I34" s="3"/>
      <c r="J34" s="3"/>
      <c r="K34" s="3"/>
      <c r="L34" s="3"/>
      <c r="M34" s="3"/>
      <c r="N34" s="3"/>
      <c r="O34" s="3"/>
      <c r="P34" s="3"/>
      <c r="Q34" s="3"/>
      <c r="R34" s="3"/>
      <c r="S34" s="3"/>
      <c r="T34" s="3"/>
      <c r="U34" s="3"/>
      <c r="V34" s="3"/>
      <c r="W34" s="3"/>
      <c r="X34" s="3"/>
      <c r="Y34" s="291"/>
    </row>
    <row r="35" spans="1:25">
      <c r="A35" s="291"/>
      <c r="B35" s="118">
        <v>2</v>
      </c>
      <c r="C35" s="292" t="s">
        <v>324</v>
      </c>
      <c r="D35" s="292"/>
      <c r="E35" s="102"/>
      <c r="F35" s="3"/>
      <c r="G35" s="102"/>
      <c r="H35" s="102"/>
      <c r="I35" s="3"/>
      <c r="J35" s="3"/>
      <c r="K35" s="3"/>
      <c r="L35" s="3"/>
      <c r="M35" s="3"/>
      <c r="N35" s="3"/>
      <c r="O35" s="3"/>
      <c r="P35" s="3"/>
      <c r="Q35" s="3"/>
      <c r="R35" s="3"/>
      <c r="S35" s="3"/>
      <c r="T35" s="3"/>
      <c r="U35" s="3"/>
      <c r="V35" s="3"/>
      <c r="W35" s="3"/>
      <c r="X35" s="3"/>
      <c r="Y35" s="291"/>
    </row>
    <row r="36" spans="1:25">
      <c r="A36" s="291"/>
      <c r="B36" s="118">
        <v>3</v>
      </c>
      <c r="C36" s="289" t="s">
        <v>207</v>
      </c>
      <c r="D36" s="289"/>
      <c r="E36" s="102"/>
      <c r="F36" s="3"/>
      <c r="G36" s="102"/>
      <c r="H36" s="102"/>
      <c r="I36" s="3"/>
      <c r="J36" s="3"/>
      <c r="K36" s="3"/>
      <c r="L36" s="3"/>
      <c r="M36" s="3"/>
      <c r="N36" s="3"/>
      <c r="O36" s="3"/>
      <c r="P36" s="3"/>
      <c r="Q36" s="3"/>
      <c r="R36" s="3"/>
      <c r="S36" s="3"/>
      <c r="T36" s="3"/>
      <c r="U36" s="3"/>
      <c r="V36" s="3"/>
      <c r="W36" s="3"/>
      <c r="X36" s="3"/>
      <c r="Y36" s="291"/>
    </row>
    <row r="37" spans="1:25">
      <c r="A37" s="291"/>
      <c r="B37" s="118">
        <v>4</v>
      </c>
      <c r="C37" s="290" t="s">
        <v>208</v>
      </c>
      <c r="D37" s="290"/>
      <c r="E37" s="102"/>
      <c r="F37" s="3"/>
      <c r="G37" s="102"/>
      <c r="H37" s="102"/>
      <c r="I37" s="3"/>
      <c r="J37" s="3"/>
      <c r="K37" s="3"/>
      <c r="L37" s="3"/>
      <c r="M37" s="3"/>
      <c r="N37" s="3"/>
      <c r="O37" s="3"/>
      <c r="P37" s="3"/>
      <c r="Q37" s="3"/>
      <c r="R37" s="3"/>
      <c r="S37" s="3"/>
      <c r="T37" s="3"/>
      <c r="U37" s="3"/>
      <c r="V37" s="3"/>
      <c r="W37" s="3"/>
      <c r="X37" s="3"/>
      <c r="Y37" s="291"/>
    </row>
    <row r="38" spans="1:25">
      <c r="A38" s="291"/>
      <c r="B38" s="118">
        <v>5</v>
      </c>
      <c r="C38" s="289" t="s">
        <v>203</v>
      </c>
      <c r="D38" s="289"/>
      <c r="E38" s="102"/>
      <c r="F38" s="3"/>
      <c r="G38" s="102"/>
      <c r="H38" s="102"/>
      <c r="I38" s="3"/>
      <c r="J38" s="3"/>
      <c r="K38" s="3"/>
      <c r="L38" s="3"/>
      <c r="M38" s="3"/>
      <c r="N38" s="3"/>
      <c r="O38" s="3"/>
      <c r="P38" s="3"/>
      <c r="Q38" s="3"/>
      <c r="R38" s="3"/>
      <c r="S38" s="3"/>
      <c r="T38" s="3"/>
      <c r="U38" s="3"/>
      <c r="V38" s="3"/>
      <c r="W38" s="3"/>
      <c r="X38" s="3"/>
      <c r="Y38" s="291"/>
    </row>
    <row r="39" spans="1:25">
      <c r="A39" s="291"/>
      <c r="B39" s="118">
        <v>6</v>
      </c>
      <c r="C39" s="289" t="s">
        <v>204</v>
      </c>
      <c r="D39" s="289"/>
      <c r="E39" s="102"/>
      <c r="F39" s="3"/>
      <c r="G39" s="102"/>
      <c r="H39" s="102"/>
      <c r="I39" s="3"/>
      <c r="J39" s="3"/>
      <c r="K39" s="3"/>
      <c r="L39" s="3"/>
      <c r="M39" s="3"/>
      <c r="N39" s="3"/>
      <c r="O39" s="3"/>
      <c r="P39" s="3"/>
      <c r="Q39" s="3"/>
      <c r="R39" s="3"/>
      <c r="S39" s="3"/>
      <c r="T39" s="3"/>
      <c r="U39" s="3"/>
      <c r="V39" s="3"/>
      <c r="W39" s="3"/>
      <c r="X39" s="3"/>
      <c r="Y39" s="291"/>
    </row>
    <row r="40" spans="1:25" ht="13.5" thickBot="1">
      <c r="A40" s="291"/>
      <c r="B40" s="118">
        <v>7</v>
      </c>
      <c r="C40" s="290" t="s">
        <v>206</v>
      </c>
      <c r="D40" s="290"/>
      <c r="E40" s="102"/>
      <c r="F40" s="3"/>
      <c r="G40" s="102"/>
      <c r="H40" s="102"/>
      <c r="I40" s="3"/>
      <c r="J40" s="3"/>
      <c r="K40" s="3"/>
      <c r="L40" s="3"/>
      <c r="M40" s="3"/>
      <c r="N40" s="3"/>
      <c r="O40" s="3"/>
      <c r="P40" s="3"/>
      <c r="Q40" s="3"/>
      <c r="R40" s="3"/>
      <c r="S40" s="3"/>
      <c r="T40" s="3"/>
      <c r="U40" s="3"/>
      <c r="V40" s="3"/>
      <c r="W40" s="3"/>
      <c r="X40" s="3"/>
      <c r="Y40" s="291"/>
    </row>
    <row r="41" spans="1:25" ht="13.5" thickBot="1">
      <c r="A41" s="291"/>
      <c r="B41" s="128"/>
      <c r="C41" s="273" t="s">
        <v>123</v>
      </c>
      <c r="D41" s="274"/>
      <c r="E41" s="49" t="str">
        <f>IF(SUMPRODUCT(ISTEXT(E34:E37)*1)+MIN(1,SUMPRODUCT(ISTEXT(E38:E40)*1)+COUNTIF(E38,"&gt;4"))&gt;4, "C", IF(OR(SUMPRODUCT(ISTEXT(E34:E40)*1),COUNTIF(E38,"&gt;4")), (SUMPRODUCT(ISTEXT(E34:E37)*1)+MIN(1,SUMPRODUCT(ISTEXT(E38:E40)*1)+COUNTIF(E38,"&gt;4")))/5*100, ""))</f>
        <v/>
      </c>
      <c r="F41" s="49" t="str">
        <f t="shared" ref="F41:X41" si="3">IF(SUMPRODUCT(ISTEXT(F34:F37)*1)+MIN(1,SUMPRODUCT(ISTEXT(F38:F40)*1)+COUNTIF(F38,"&gt;4"))&gt;4, "C", IF(OR(SUMPRODUCT(ISTEXT(F34:F40)*1),COUNTIF(F38,"&gt;4")), (SUMPRODUCT(ISTEXT(F34:F37)*1)+MIN(1,SUMPRODUCT(ISTEXT(F38:F40)*1)+COUNTIF(F38,"&gt;4")))/5*100, ""))</f>
        <v/>
      </c>
      <c r="G41" s="49" t="str">
        <f t="shared" si="3"/>
        <v/>
      </c>
      <c r="H41" s="49" t="str">
        <f t="shared" si="3"/>
        <v/>
      </c>
      <c r="I41" s="49" t="str">
        <f t="shared" si="3"/>
        <v/>
      </c>
      <c r="J41" s="49" t="str">
        <f t="shared" si="3"/>
        <v/>
      </c>
      <c r="K41" s="49" t="str">
        <f t="shared" si="3"/>
        <v/>
      </c>
      <c r="L41" s="49" t="str">
        <f t="shared" si="3"/>
        <v/>
      </c>
      <c r="M41" s="49" t="str">
        <f t="shared" si="3"/>
        <v/>
      </c>
      <c r="N41" s="49" t="str">
        <f t="shared" si="3"/>
        <v/>
      </c>
      <c r="O41" s="49" t="str">
        <f t="shared" si="3"/>
        <v/>
      </c>
      <c r="P41" s="49" t="str">
        <f t="shared" si="3"/>
        <v/>
      </c>
      <c r="Q41" s="49" t="str">
        <f t="shared" si="3"/>
        <v/>
      </c>
      <c r="R41" s="49" t="str">
        <f t="shared" si="3"/>
        <v/>
      </c>
      <c r="S41" s="49" t="str">
        <f t="shared" si="3"/>
        <v/>
      </c>
      <c r="T41" s="49" t="str">
        <f t="shared" si="3"/>
        <v/>
      </c>
      <c r="U41" s="49" t="str">
        <f t="shared" si="3"/>
        <v/>
      </c>
      <c r="V41" s="49" t="str">
        <f t="shared" si="3"/>
        <v/>
      </c>
      <c r="W41" s="49" t="str">
        <f t="shared" si="3"/>
        <v/>
      </c>
      <c r="X41" s="49" t="str">
        <f t="shared" si="3"/>
        <v/>
      </c>
      <c r="Y41" s="291"/>
    </row>
    <row r="42" spans="1:25" ht="18" customHeight="1">
      <c r="A42" s="291"/>
      <c r="B42" s="293" t="s">
        <v>274</v>
      </c>
      <c r="C42" s="293"/>
      <c r="D42" s="293"/>
      <c r="E42" s="118" t="s">
        <v>319</v>
      </c>
      <c r="F42" s="55"/>
      <c r="G42" s="55"/>
      <c r="H42" s="55"/>
      <c r="I42" s="55"/>
      <c r="J42" s="55"/>
      <c r="K42" s="55"/>
      <c r="L42" s="55"/>
      <c r="M42" s="55"/>
      <c r="N42" s="55"/>
      <c r="O42" s="55"/>
      <c r="P42" s="55"/>
      <c r="Q42" s="55"/>
      <c r="R42" s="55"/>
      <c r="S42" s="55"/>
      <c r="T42" s="131"/>
      <c r="U42" s="131"/>
      <c r="V42" s="131"/>
      <c r="W42" s="131"/>
      <c r="X42" s="131"/>
      <c r="Y42" s="291"/>
    </row>
    <row r="43" spans="1:25">
      <c r="A43" s="291"/>
      <c r="B43" s="118">
        <v>1</v>
      </c>
      <c r="C43" s="289" t="s">
        <v>209</v>
      </c>
      <c r="D43" s="289"/>
      <c r="E43" s="104"/>
      <c r="F43" s="104"/>
      <c r="G43" s="103"/>
      <c r="H43" s="103"/>
      <c r="I43" s="103"/>
      <c r="J43" s="103"/>
      <c r="K43" s="103"/>
      <c r="L43" s="103"/>
      <c r="M43" s="103"/>
      <c r="N43" s="103"/>
      <c r="O43" s="103"/>
      <c r="P43" s="103"/>
      <c r="Q43" s="103"/>
      <c r="R43" s="103"/>
      <c r="S43" s="103"/>
      <c r="T43" s="103"/>
      <c r="U43" s="103"/>
      <c r="V43" s="103"/>
      <c r="W43" s="103"/>
      <c r="X43" s="103"/>
      <c r="Y43" s="291"/>
    </row>
    <row r="44" spans="1:25">
      <c r="A44" s="291"/>
      <c r="B44" s="118">
        <v>2</v>
      </c>
      <c r="C44" s="289" t="s">
        <v>210</v>
      </c>
      <c r="D44" s="289"/>
      <c r="E44" s="104"/>
      <c r="F44" s="103"/>
      <c r="G44" s="103"/>
      <c r="H44" s="103"/>
      <c r="I44" s="103"/>
      <c r="J44" s="103"/>
      <c r="K44" s="103"/>
      <c r="L44" s="103"/>
      <c r="M44" s="103"/>
      <c r="N44" s="103"/>
      <c r="O44" s="103"/>
      <c r="P44" s="103"/>
      <c r="Q44" s="103"/>
      <c r="R44" s="103"/>
      <c r="S44" s="103"/>
      <c r="T44" s="103"/>
      <c r="U44" s="103"/>
      <c r="V44" s="103"/>
      <c r="W44" s="103"/>
      <c r="X44" s="103"/>
      <c r="Y44" s="291"/>
    </row>
    <row r="45" spans="1:25">
      <c r="A45" s="291"/>
      <c r="B45" s="118">
        <v>3</v>
      </c>
      <c r="C45" s="289" t="s">
        <v>211</v>
      </c>
      <c r="D45" s="289"/>
      <c r="E45" s="104"/>
      <c r="F45" s="103"/>
      <c r="G45" s="103"/>
      <c r="H45" s="103"/>
      <c r="I45" s="103"/>
      <c r="J45" s="103"/>
      <c r="K45" s="103"/>
      <c r="L45" s="103"/>
      <c r="M45" s="103"/>
      <c r="N45" s="103"/>
      <c r="O45" s="103"/>
      <c r="P45" s="103"/>
      <c r="Q45" s="103"/>
      <c r="R45" s="103"/>
      <c r="S45" s="103"/>
      <c r="T45" s="103"/>
      <c r="U45" s="103"/>
      <c r="V45" s="103"/>
      <c r="W45" s="103"/>
      <c r="X45" s="103"/>
      <c r="Y45" s="291"/>
    </row>
    <row r="46" spans="1:25">
      <c r="A46" s="291"/>
      <c r="B46" s="118">
        <v>4</v>
      </c>
      <c r="C46" s="292" t="s">
        <v>212</v>
      </c>
      <c r="D46" s="292"/>
      <c r="E46" s="104"/>
      <c r="F46" s="103"/>
      <c r="G46" s="103"/>
      <c r="H46" s="103"/>
      <c r="I46" s="103"/>
      <c r="J46" s="103"/>
      <c r="K46" s="103"/>
      <c r="L46" s="103"/>
      <c r="M46" s="103"/>
      <c r="N46" s="103"/>
      <c r="O46" s="103"/>
      <c r="P46" s="103"/>
      <c r="Q46" s="103"/>
      <c r="R46" s="103"/>
      <c r="S46" s="103"/>
      <c r="T46" s="103"/>
      <c r="U46" s="103"/>
      <c r="V46" s="103"/>
      <c r="W46" s="103"/>
      <c r="X46" s="103"/>
      <c r="Y46" s="291"/>
    </row>
    <row r="47" spans="1:25">
      <c r="A47" s="291"/>
      <c r="B47" s="118">
        <v>5</v>
      </c>
      <c r="C47" s="292" t="s">
        <v>213</v>
      </c>
      <c r="D47" s="292"/>
      <c r="E47" s="104"/>
      <c r="F47" s="103"/>
      <c r="G47" s="103"/>
      <c r="H47" s="103"/>
      <c r="I47" s="103"/>
      <c r="J47" s="103"/>
      <c r="K47" s="103"/>
      <c r="L47" s="103"/>
      <c r="M47" s="103"/>
      <c r="N47" s="103"/>
      <c r="O47" s="103"/>
      <c r="P47" s="103"/>
      <c r="Q47" s="103"/>
      <c r="R47" s="103"/>
      <c r="S47" s="103"/>
      <c r="T47" s="103"/>
      <c r="U47" s="103"/>
      <c r="V47" s="103"/>
      <c r="W47" s="103"/>
      <c r="X47" s="103"/>
      <c r="Y47" s="291"/>
    </row>
    <row r="48" spans="1:25" ht="13.5" thickBot="1">
      <c r="A48" s="291"/>
      <c r="B48" s="118">
        <v>6</v>
      </c>
      <c r="C48" s="289" t="s">
        <v>214</v>
      </c>
      <c r="D48" s="289"/>
      <c r="E48" s="102"/>
      <c r="F48" s="3"/>
      <c r="G48" s="3"/>
      <c r="H48" s="3"/>
      <c r="I48" s="3"/>
      <c r="J48" s="3"/>
      <c r="K48" s="3"/>
      <c r="L48" s="3"/>
      <c r="M48" s="3"/>
      <c r="N48" s="3"/>
      <c r="O48" s="3"/>
      <c r="P48" s="3"/>
      <c r="Q48" s="3"/>
      <c r="R48" s="3"/>
      <c r="S48" s="3"/>
      <c r="T48" s="3"/>
      <c r="U48" s="3"/>
      <c r="V48" s="3"/>
      <c r="W48" s="3"/>
      <c r="X48" s="3"/>
      <c r="Y48" s="291"/>
    </row>
    <row r="49" spans="1:25" ht="13.5" thickBot="1">
      <c r="A49" s="291"/>
      <c r="B49" s="128"/>
      <c r="C49" s="273" t="s">
        <v>123</v>
      </c>
      <c r="D49" s="274"/>
      <c r="E49" s="49" t="str">
        <f>IF(SUMPRODUCT(ISTEXT(E43:E44)*1)+MIN(2, SUMPRODUCT(ISTEXT(E45:E48)*1))=4, "C", IF(SUMPRODUCT(ISTEXT(E43:E48)*1)&gt;0, (SUMPRODUCT(ISTEXT(E43:E44)*1)+MIN(2, SUMPRODUCT(ISTEXT(E45:E48)*1)))/4*100,""))</f>
        <v/>
      </c>
      <c r="F49" s="49" t="str">
        <f t="shared" ref="F49:W49" si="4">IF(SUMPRODUCT(ISTEXT(F43:F44)*1)+MIN(2, SUMPRODUCT(ISTEXT(F45:F48)*1))=4, "C", IF(SUMPRODUCT(ISTEXT(F43:F48)*1)&gt;0, (SUMPRODUCT(ISTEXT(F43:F44)*1)+MIN(2, SUMPRODUCT(ISTEXT(F45:F48)*1)))/4*100,""))</f>
        <v/>
      </c>
      <c r="G49" s="49" t="str">
        <f t="shared" si="4"/>
        <v/>
      </c>
      <c r="H49" s="49" t="str">
        <f t="shared" si="4"/>
        <v/>
      </c>
      <c r="I49" s="49" t="str">
        <f t="shared" si="4"/>
        <v/>
      </c>
      <c r="J49" s="49" t="str">
        <f t="shared" si="4"/>
        <v/>
      </c>
      <c r="K49" s="49" t="str">
        <f t="shared" si="4"/>
        <v/>
      </c>
      <c r="L49" s="49" t="str">
        <f t="shared" si="4"/>
        <v/>
      </c>
      <c r="M49" s="49" t="str">
        <f t="shared" si="4"/>
        <v/>
      </c>
      <c r="N49" s="49" t="str">
        <f t="shared" si="4"/>
        <v/>
      </c>
      <c r="O49" s="49" t="str">
        <f t="shared" si="4"/>
        <v/>
      </c>
      <c r="P49" s="49" t="str">
        <f t="shared" si="4"/>
        <v/>
      </c>
      <c r="Q49" s="49" t="str">
        <f t="shared" si="4"/>
        <v/>
      </c>
      <c r="R49" s="49" t="str">
        <f t="shared" si="4"/>
        <v/>
      </c>
      <c r="S49" s="49" t="str">
        <f t="shared" si="4"/>
        <v/>
      </c>
      <c r="T49" s="49" t="str">
        <f t="shared" si="4"/>
        <v/>
      </c>
      <c r="U49" s="49" t="str">
        <f t="shared" si="4"/>
        <v/>
      </c>
      <c r="V49" s="49" t="str">
        <f t="shared" si="4"/>
        <v/>
      </c>
      <c r="W49" s="49" t="str">
        <f t="shared" si="4"/>
        <v/>
      </c>
      <c r="X49" s="49" t="str">
        <f t="shared" ref="X49" si="5">IF(SUMPRODUCT(ISTEXT(X43:X44)*1)+MIN(1, SUMPRODUCT(ISTEXT(X45:X48)*1))&gt;2, "C", IF(SUMPRODUCT(ISTEXT(X43:X48)*1)&gt;0, (SUMPRODUCT(ISTEXT(X43:X44)*1)+MIN(1, SUMPRODUCT(ISTEXT(X45:X48)*1)))/3*100,""))</f>
        <v/>
      </c>
      <c r="Y49" s="291"/>
    </row>
    <row r="50" spans="1:25" ht="18" customHeight="1">
      <c r="A50" s="291"/>
      <c r="B50" s="293" t="s">
        <v>275</v>
      </c>
      <c r="C50" s="293"/>
      <c r="D50" s="293"/>
      <c r="E50" s="118" t="s">
        <v>325</v>
      </c>
      <c r="F50" s="55"/>
      <c r="G50" s="55"/>
      <c r="H50" s="55"/>
      <c r="I50" s="55"/>
      <c r="J50" s="55"/>
      <c r="K50" s="55"/>
      <c r="L50" s="55"/>
      <c r="M50" s="55"/>
      <c r="N50" s="55"/>
      <c r="O50" s="55"/>
      <c r="P50" s="55"/>
      <c r="Q50" s="55"/>
      <c r="R50" s="55"/>
      <c r="S50" s="55"/>
      <c r="T50" s="131"/>
      <c r="U50" s="131"/>
      <c r="V50" s="131"/>
      <c r="W50" s="131"/>
      <c r="X50" s="131"/>
      <c r="Y50" s="291"/>
    </row>
    <row r="51" spans="1:25">
      <c r="A51" s="291"/>
      <c r="B51" s="118">
        <v>1</v>
      </c>
      <c r="C51" s="289" t="s">
        <v>216</v>
      </c>
      <c r="D51" s="289"/>
      <c r="E51" s="102"/>
      <c r="F51" s="3"/>
      <c r="G51" s="3"/>
      <c r="H51" s="3"/>
      <c r="I51" s="3"/>
      <c r="J51" s="3"/>
      <c r="K51" s="3"/>
      <c r="L51" s="3"/>
      <c r="M51" s="3"/>
      <c r="N51" s="3"/>
      <c r="O51" s="3"/>
      <c r="P51" s="3"/>
      <c r="Q51" s="3"/>
      <c r="R51" s="3"/>
      <c r="S51" s="3"/>
      <c r="T51" s="3"/>
      <c r="U51" s="3"/>
      <c r="V51" s="3"/>
      <c r="W51" s="3"/>
      <c r="X51" s="3"/>
      <c r="Y51" s="291"/>
    </row>
    <row r="52" spans="1:25">
      <c r="A52" s="291"/>
      <c r="B52" s="118">
        <v>2</v>
      </c>
      <c r="C52" s="289" t="s">
        <v>217</v>
      </c>
      <c r="D52" s="289"/>
      <c r="E52" s="102"/>
      <c r="F52" s="3"/>
      <c r="G52" s="3"/>
      <c r="H52" s="3"/>
      <c r="I52" s="3"/>
      <c r="J52" s="3"/>
      <c r="K52" s="3"/>
      <c r="L52" s="3"/>
      <c r="M52" s="3"/>
      <c r="N52" s="3"/>
      <c r="O52" s="3"/>
      <c r="P52" s="3"/>
      <c r="Q52" s="3"/>
      <c r="R52" s="3"/>
      <c r="S52" s="3"/>
      <c r="T52" s="3"/>
      <c r="U52" s="3"/>
      <c r="V52" s="3"/>
      <c r="W52" s="3"/>
      <c r="X52" s="3"/>
      <c r="Y52" s="291"/>
    </row>
    <row r="53" spans="1:25">
      <c r="A53" s="291"/>
      <c r="B53" s="118">
        <v>3</v>
      </c>
      <c r="C53" s="289" t="s">
        <v>251</v>
      </c>
      <c r="D53" s="289"/>
      <c r="E53" s="102"/>
      <c r="F53" s="3"/>
      <c r="G53" s="3"/>
      <c r="H53" s="3"/>
      <c r="I53" s="3"/>
      <c r="J53" s="3"/>
      <c r="K53" s="3"/>
      <c r="L53" s="3"/>
      <c r="M53" s="3"/>
      <c r="N53" s="3"/>
      <c r="O53" s="3"/>
      <c r="P53" s="3"/>
      <c r="Q53" s="3"/>
      <c r="R53" s="3"/>
      <c r="S53" s="3"/>
      <c r="T53" s="3"/>
      <c r="U53" s="3"/>
      <c r="V53" s="3"/>
      <c r="W53" s="3"/>
      <c r="X53" s="3"/>
      <c r="Y53" s="291"/>
    </row>
    <row r="54" spans="1:25">
      <c r="A54" s="291"/>
      <c r="B54" s="118">
        <v>4</v>
      </c>
      <c r="C54" s="289" t="s">
        <v>218</v>
      </c>
      <c r="D54" s="289"/>
      <c r="E54" s="102"/>
      <c r="F54" s="3"/>
      <c r="G54" s="3"/>
      <c r="H54" s="3"/>
      <c r="I54" s="3"/>
      <c r="J54" s="3"/>
      <c r="K54" s="3"/>
      <c r="L54" s="3"/>
      <c r="M54" s="3"/>
      <c r="N54" s="3"/>
      <c r="O54" s="3"/>
      <c r="P54" s="3"/>
      <c r="Q54" s="3"/>
      <c r="R54" s="3"/>
      <c r="S54" s="3"/>
      <c r="T54" s="3"/>
      <c r="U54" s="3"/>
      <c r="V54" s="3"/>
      <c r="W54" s="3"/>
      <c r="X54" s="3"/>
      <c r="Y54" s="291"/>
    </row>
    <row r="55" spans="1:25">
      <c r="A55" s="291"/>
      <c r="B55" s="118">
        <v>5</v>
      </c>
      <c r="C55" s="280" t="s">
        <v>219</v>
      </c>
      <c r="D55" s="294"/>
      <c r="E55" s="102"/>
      <c r="F55" s="3"/>
      <c r="G55" s="3"/>
      <c r="H55" s="3"/>
      <c r="I55" s="3"/>
      <c r="J55" s="3"/>
      <c r="K55" s="3"/>
      <c r="L55" s="3"/>
      <c r="M55" s="3"/>
      <c r="N55" s="3"/>
      <c r="O55" s="3"/>
      <c r="P55" s="3"/>
      <c r="Q55" s="3"/>
      <c r="R55" s="3"/>
      <c r="S55" s="3"/>
      <c r="T55" s="3"/>
      <c r="U55" s="3"/>
      <c r="V55" s="3"/>
      <c r="W55" s="3"/>
      <c r="X55" s="3"/>
      <c r="Y55" s="291"/>
    </row>
    <row r="56" spans="1:25">
      <c r="A56" s="291"/>
      <c r="B56" s="118">
        <v>6</v>
      </c>
      <c r="C56" s="292" t="s">
        <v>215</v>
      </c>
      <c r="D56" s="292"/>
      <c r="E56" s="102"/>
      <c r="F56" s="3"/>
      <c r="G56" s="3"/>
      <c r="H56" s="3"/>
      <c r="I56" s="3"/>
      <c r="J56" s="3"/>
      <c r="K56" s="3"/>
      <c r="L56" s="3"/>
      <c r="M56" s="3"/>
      <c r="N56" s="3"/>
      <c r="O56" s="3"/>
      <c r="P56" s="3"/>
      <c r="Q56" s="3"/>
      <c r="R56" s="3"/>
      <c r="S56" s="3"/>
      <c r="T56" s="3"/>
      <c r="U56" s="3"/>
      <c r="V56" s="3"/>
      <c r="W56" s="3"/>
      <c r="X56" s="3"/>
      <c r="Y56" s="291"/>
    </row>
    <row r="57" spans="1:25">
      <c r="A57" s="291"/>
      <c r="B57" s="118">
        <v>7</v>
      </c>
      <c r="C57" s="280" t="s">
        <v>220</v>
      </c>
      <c r="D57" s="294"/>
      <c r="E57" s="102"/>
      <c r="F57" s="3"/>
      <c r="G57" s="3"/>
      <c r="H57" s="3"/>
      <c r="I57" s="3"/>
      <c r="J57" s="3"/>
      <c r="K57" s="3"/>
      <c r="L57" s="3"/>
      <c r="M57" s="3"/>
      <c r="N57" s="3"/>
      <c r="O57" s="3"/>
      <c r="P57" s="3"/>
      <c r="Q57" s="3"/>
      <c r="R57" s="3"/>
      <c r="S57" s="3"/>
      <c r="T57" s="3"/>
      <c r="U57" s="3"/>
      <c r="V57" s="3"/>
      <c r="W57" s="3"/>
      <c r="X57" s="3"/>
      <c r="Y57" s="291"/>
    </row>
    <row r="58" spans="1:25">
      <c r="A58" s="291"/>
      <c r="B58" s="118">
        <v>8</v>
      </c>
      <c r="C58" s="300" t="s">
        <v>221</v>
      </c>
      <c r="D58" s="301"/>
      <c r="E58" s="102"/>
      <c r="F58" s="3"/>
      <c r="G58" s="3"/>
      <c r="H58" s="3"/>
      <c r="I58" s="3"/>
      <c r="J58" s="3"/>
      <c r="K58" s="3"/>
      <c r="L58" s="3"/>
      <c r="M58" s="3"/>
      <c r="N58" s="3"/>
      <c r="O58" s="3"/>
      <c r="P58" s="3"/>
      <c r="Q58" s="3"/>
      <c r="R58" s="3"/>
      <c r="S58" s="3"/>
      <c r="T58" s="3"/>
      <c r="U58" s="3"/>
      <c r="V58" s="3"/>
      <c r="W58" s="3"/>
      <c r="X58" s="3"/>
      <c r="Y58" s="291"/>
    </row>
    <row r="59" spans="1:25" ht="13.5" thickBot="1">
      <c r="A59" s="291"/>
      <c r="B59" s="118">
        <v>9</v>
      </c>
      <c r="C59" s="280" t="s">
        <v>222</v>
      </c>
      <c r="D59" s="294"/>
      <c r="E59" s="102"/>
      <c r="F59" s="3"/>
      <c r="G59" s="3"/>
      <c r="H59" s="3"/>
      <c r="I59" s="3"/>
      <c r="J59" s="3"/>
      <c r="K59" s="3"/>
      <c r="L59" s="3"/>
      <c r="M59" s="3"/>
      <c r="N59" s="3"/>
      <c r="O59" s="3"/>
      <c r="P59" s="3"/>
      <c r="Q59" s="3"/>
      <c r="R59" s="3"/>
      <c r="S59" s="3"/>
      <c r="T59" s="3"/>
      <c r="U59" s="3"/>
      <c r="V59" s="3"/>
      <c r="W59" s="3"/>
      <c r="X59" s="3"/>
      <c r="Y59" s="291"/>
    </row>
    <row r="60" spans="1:25" ht="13.5" thickBot="1">
      <c r="A60" s="291"/>
      <c r="B60" s="128"/>
      <c r="C60" s="273" t="s">
        <v>123</v>
      </c>
      <c r="D60" s="274"/>
      <c r="E60" s="49" t="str">
        <f>IF(SUMPRODUCT(ISTEXT(E51:E53)*1)+MIN(2, SUMPRODUCT(ISTEXT(E54:E59)*1)+COUNTIF(E56:E59,"&gt;1"))&gt;4,"C", IF(SUMPRODUCT(ISTEXT(E51:E59)*1)+COUNTIF(E56:E59,"&gt;1")&gt;0,(SUMPRODUCT(ISTEXT(E51:E53)*1)+MIN(2, SUMPRODUCT(ISTEXT(E54:E59)*1)+COUNTIF(E56:E59,"&gt;1")))/5*100,""))</f>
        <v/>
      </c>
      <c r="F60" s="49" t="str">
        <f t="shared" ref="F60:X60" si="6">IF(SUMPRODUCT(ISTEXT(F51:F53)*1)+MIN(2, SUMPRODUCT(ISTEXT(F54:F59)*1)+COUNTIF(F56:F59,"&gt;1"))&gt;4,"C", IF(SUMPRODUCT(ISTEXT(F51:F59)*1)+COUNTIF(F56:F59,"&gt;1")&gt;0,(SUMPRODUCT(ISTEXT(F51:F53)*1)+MIN(2, SUMPRODUCT(ISTEXT(F54:F59)*1)+COUNTIF(F56:F59,"&gt;1")))/5*100,""))</f>
        <v/>
      </c>
      <c r="G60" s="49" t="str">
        <f t="shared" si="6"/>
        <v/>
      </c>
      <c r="H60" s="49" t="str">
        <f t="shared" si="6"/>
        <v/>
      </c>
      <c r="I60" s="49" t="str">
        <f t="shared" si="6"/>
        <v/>
      </c>
      <c r="J60" s="49" t="str">
        <f t="shared" si="6"/>
        <v/>
      </c>
      <c r="K60" s="49" t="str">
        <f t="shared" si="6"/>
        <v/>
      </c>
      <c r="L60" s="49" t="str">
        <f t="shared" si="6"/>
        <v/>
      </c>
      <c r="M60" s="49" t="str">
        <f t="shared" si="6"/>
        <v/>
      </c>
      <c r="N60" s="49" t="str">
        <f t="shared" si="6"/>
        <v/>
      </c>
      <c r="O60" s="49" t="str">
        <f t="shared" si="6"/>
        <v/>
      </c>
      <c r="P60" s="49" t="str">
        <f t="shared" si="6"/>
        <v/>
      </c>
      <c r="Q60" s="49" t="str">
        <f t="shared" si="6"/>
        <v/>
      </c>
      <c r="R60" s="49" t="str">
        <f t="shared" si="6"/>
        <v/>
      </c>
      <c r="S60" s="49" t="str">
        <f t="shared" si="6"/>
        <v/>
      </c>
      <c r="T60" s="49" t="str">
        <f t="shared" si="6"/>
        <v/>
      </c>
      <c r="U60" s="49" t="str">
        <f t="shared" si="6"/>
        <v/>
      </c>
      <c r="V60" s="49" t="str">
        <f t="shared" si="6"/>
        <v/>
      </c>
      <c r="W60" s="49" t="str">
        <f t="shared" si="6"/>
        <v/>
      </c>
      <c r="X60" s="49" t="str">
        <f t="shared" si="6"/>
        <v/>
      </c>
      <c r="Y60" s="291"/>
    </row>
    <row r="61" spans="1:25" ht="18" customHeight="1">
      <c r="A61" s="291"/>
      <c r="B61" s="293" t="s">
        <v>276</v>
      </c>
      <c r="C61" s="293"/>
      <c r="D61" s="293"/>
      <c r="E61" s="118" t="s">
        <v>326</v>
      </c>
      <c r="F61" s="55"/>
      <c r="G61" s="55"/>
      <c r="H61" s="55"/>
      <c r="I61" s="55"/>
      <c r="J61" s="55"/>
      <c r="K61" s="55"/>
      <c r="L61" s="55"/>
      <c r="M61" s="55"/>
      <c r="N61" s="55"/>
      <c r="O61" s="55"/>
      <c r="P61" s="55"/>
      <c r="Q61" s="55"/>
      <c r="R61" s="55"/>
      <c r="S61" s="55"/>
      <c r="T61" s="131"/>
      <c r="U61" s="131"/>
      <c r="V61" s="131"/>
      <c r="W61" s="131"/>
      <c r="X61" s="131"/>
      <c r="Y61" s="291"/>
    </row>
    <row r="62" spans="1:25">
      <c r="A62" s="291"/>
      <c r="B62" s="118">
        <v>1</v>
      </c>
      <c r="C62" s="280" t="s">
        <v>223</v>
      </c>
      <c r="D62" s="294"/>
      <c r="E62" s="102"/>
      <c r="F62" s="3"/>
      <c r="G62" s="3"/>
      <c r="H62" s="3"/>
      <c r="I62" s="3"/>
      <c r="J62" s="3"/>
      <c r="K62" s="3"/>
      <c r="L62" s="3"/>
      <c r="M62" s="3"/>
      <c r="N62" s="3"/>
      <c r="O62" s="3"/>
      <c r="P62" s="3"/>
      <c r="Q62" s="3"/>
      <c r="R62" s="3"/>
      <c r="S62" s="3"/>
      <c r="T62" s="3"/>
      <c r="U62" s="3"/>
      <c r="V62" s="3"/>
      <c r="W62" s="3"/>
      <c r="X62" s="3"/>
      <c r="Y62" s="291"/>
    </row>
    <row r="63" spans="1:25">
      <c r="A63" s="291"/>
      <c r="B63" s="118">
        <v>2</v>
      </c>
      <c r="C63" s="280" t="s">
        <v>224</v>
      </c>
      <c r="D63" s="294"/>
      <c r="E63" s="102"/>
      <c r="F63" s="3"/>
      <c r="G63" s="3"/>
      <c r="H63" s="3"/>
      <c r="I63" s="3"/>
      <c r="J63" s="3"/>
      <c r="K63" s="3"/>
      <c r="L63" s="3"/>
      <c r="M63" s="3"/>
      <c r="N63" s="3"/>
      <c r="O63" s="3"/>
      <c r="P63" s="3"/>
      <c r="Q63" s="3"/>
      <c r="R63" s="3"/>
      <c r="S63" s="3"/>
      <c r="T63" s="3"/>
      <c r="U63" s="3"/>
      <c r="V63" s="3"/>
      <c r="W63" s="3"/>
      <c r="X63" s="3"/>
      <c r="Y63" s="291"/>
    </row>
    <row r="64" spans="1:25">
      <c r="A64" s="291"/>
      <c r="B64" s="118">
        <v>3</v>
      </c>
      <c r="C64" s="298" t="s">
        <v>229</v>
      </c>
      <c r="D64" s="299"/>
      <c r="E64" s="102"/>
      <c r="F64" s="3"/>
      <c r="G64" s="3"/>
      <c r="H64" s="3"/>
      <c r="I64" s="3"/>
      <c r="J64" s="3"/>
      <c r="K64" s="3"/>
      <c r="L64" s="3"/>
      <c r="M64" s="3"/>
      <c r="N64" s="3"/>
      <c r="O64" s="3"/>
      <c r="P64" s="3"/>
      <c r="Q64" s="3"/>
      <c r="R64" s="3"/>
      <c r="S64" s="3"/>
      <c r="T64" s="3"/>
      <c r="U64" s="3"/>
      <c r="V64" s="3"/>
      <c r="W64" s="3"/>
      <c r="X64" s="3"/>
      <c r="Y64" s="291"/>
    </row>
    <row r="65" spans="1:25">
      <c r="A65" s="291"/>
      <c r="B65" s="118">
        <v>4</v>
      </c>
      <c r="C65" s="280" t="s">
        <v>225</v>
      </c>
      <c r="D65" s="294"/>
      <c r="E65" s="102"/>
      <c r="F65" s="3"/>
      <c r="G65" s="3"/>
      <c r="H65" s="3"/>
      <c r="I65" s="3"/>
      <c r="J65" s="3"/>
      <c r="K65" s="3"/>
      <c r="L65" s="3"/>
      <c r="M65" s="3"/>
      <c r="N65" s="3"/>
      <c r="O65" s="3"/>
      <c r="P65" s="3"/>
      <c r="Q65" s="3"/>
      <c r="R65" s="3"/>
      <c r="S65" s="3"/>
      <c r="T65" s="3"/>
      <c r="U65" s="3"/>
      <c r="V65" s="3"/>
      <c r="W65" s="3"/>
      <c r="X65" s="3"/>
      <c r="Y65" s="291"/>
    </row>
    <row r="66" spans="1:25">
      <c r="A66" s="291"/>
      <c r="B66" s="118">
        <v>5</v>
      </c>
      <c r="C66" s="280" t="s">
        <v>226</v>
      </c>
      <c r="D66" s="294"/>
      <c r="E66" s="102"/>
      <c r="F66" s="3"/>
      <c r="G66" s="3"/>
      <c r="H66" s="3"/>
      <c r="I66" s="3"/>
      <c r="J66" s="3"/>
      <c r="K66" s="3"/>
      <c r="L66" s="3"/>
      <c r="M66" s="3"/>
      <c r="N66" s="3"/>
      <c r="O66" s="3"/>
      <c r="P66" s="3"/>
      <c r="Q66" s="3"/>
      <c r="R66" s="3"/>
      <c r="S66" s="3"/>
      <c r="T66" s="3"/>
      <c r="U66" s="3"/>
      <c r="V66" s="3"/>
      <c r="W66" s="3"/>
      <c r="X66" s="3"/>
      <c r="Y66" s="291"/>
    </row>
    <row r="67" spans="1:25">
      <c r="A67" s="291"/>
      <c r="B67" s="118">
        <v>6</v>
      </c>
      <c r="C67" s="280" t="s">
        <v>227</v>
      </c>
      <c r="D67" s="294"/>
      <c r="E67" s="102"/>
      <c r="F67" s="3"/>
      <c r="G67" s="3"/>
      <c r="H67" s="3"/>
      <c r="I67" s="3"/>
      <c r="J67" s="3"/>
      <c r="K67" s="3"/>
      <c r="L67" s="3"/>
      <c r="M67" s="3"/>
      <c r="N67" s="3"/>
      <c r="O67" s="3"/>
      <c r="P67" s="3"/>
      <c r="Q67" s="3"/>
      <c r="R67" s="3"/>
      <c r="S67" s="3"/>
      <c r="T67" s="3"/>
      <c r="U67" s="3"/>
      <c r="V67" s="3"/>
      <c r="W67" s="3"/>
      <c r="X67" s="3"/>
      <c r="Y67" s="291"/>
    </row>
    <row r="68" spans="1:25">
      <c r="A68" s="291"/>
      <c r="B68" s="118">
        <v>7</v>
      </c>
      <c r="C68" s="280" t="s">
        <v>228</v>
      </c>
      <c r="D68" s="294"/>
      <c r="E68" s="102"/>
      <c r="F68" s="3"/>
      <c r="G68" s="3"/>
      <c r="H68" s="3"/>
      <c r="I68" s="3"/>
      <c r="J68" s="3"/>
      <c r="K68" s="3"/>
      <c r="L68" s="3"/>
      <c r="M68" s="3"/>
      <c r="N68" s="3"/>
      <c r="O68" s="3"/>
      <c r="P68" s="3"/>
      <c r="Q68" s="3"/>
      <c r="R68" s="3"/>
      <c r="S68" s="3"/>
      <c r="T68" s="3"/>
      <c r="U68" s="3"/>
      <c r="V68" s="3"/>
      <c r="W68" s="3"/>
      <c r="X68" s="3"/>
      <c r="Y68" s="291"/>
    </row>
    <row r="69" spans="1:25" ht="13.5" thickBot="1">
      <c r="A69" s="291"/>
      <c r="B69" s="118">
        <v>8</v>
      </c>
      <c r="C69" s="280" t="s">
        <v>230</v>
      </c>
      <c r="D69" s="294"/>
      <c r="E69" s="102"/>
      <c r="F69" s="3"/>
      <c r="G69" s="3"/>
      <c r="H69" s="3"/>
      <c r="I69" s="3"/>
      <c r="J69" s="3"/>
      <c r="K69" s="3"/>
      <c r="L69" s="3"/>
      <c r="M69" s="3"/>
      <c r="N69" s="3"/>
      <c r="O69" s="3"/>
      <c r="P69" s="3"/>
      <c r="Q69" s="3"/>
      <c r="R69" s="3"/>
      <c r="S69" s="3"/>
      <c r="T69" s="3"/>
      <c r="U69" s="3"/>
      <c r="V69" s="3"/>
      <c r="W69" s="3"/>
      <c r="X69" s="3"/>
      <c r="Y69" s="291"/>
    </row>
    <row r="70" spans="1:25" ht="13.5" thickBot="1">
      <c r="A70" s="291"/>
      <c r="B70" s="128"/>
      <c r="C70" s="273" t="s">
        <v>123</v>
      </c>
      <c r="D70" s="274"/>
      <c r="E70" s="49" t="str">
        <f>IF(SUMPRODUCT(ISTEXT(E62:E64)*1)+COUNTIF(E64,"&gt;1")+MIN(1, SUMPRODUCT(ISTEXT(E65:E69)*1)+COUNTIF(E65,"&gt;1")+COUNTIF(E68,"&gt;1"))&gt;3,"C",IF(SUMPRODUCT(ISTEXT(E62:E69)*1)+COUNTIF(E62:E69,"&gt;1")&gt;0, (SUMPRODUCT(ISTEXT(E62:E64)*1)+COUNTIF(E64,"&gt;1")+MIN(1, SUMPRODUCT(ISTEXT(E65:E69)*1)+COUNTIF(E65,"&gt;1")+COUNTIF(E68,"&gt;1")))/4*100, ""))</f>
        <v/>
      </c>
      <c r="F70" s="49" t="str">
        <f t="shared" ref="F70:X70" si="7">IF(SUMPRODUCT(ISTEXT(F62:F64)*1)+COUNTIF(F64,"&gt;1")+MIN(1, SUMPRODUCT(ISTEXT(F65:F69)*1)+COUNTIF(F65,"&gt;1")+COUNTIF(F68,"&gt;1"))&gt;3,"C",IF(SUMPRODUCT(ISTEXT(F62:F69)*1)+COUNTIF(F62:F69,"&gt;1")&gt;0, (SUMPRODUCT(ISTEXT(F62:F64)*1)+COUNTIF(F64,"&gt;1")+MIN(1, SUMPRODUCT(ISTEXT(F65:F69)*1)+COUNTIF(F65,"&gt;1")+COUNTIF(F68,"&gt;1")))/4*100, ""))</f>
        <v/>
      </c>
      <c r="G70" s="49" t="str">
        <f t="shared" si="7"/>
        <v/>
      </c>
      <c r="H70" s="49" t="str">
        <f t="shared" si="7"/>
        <v/>
      </c>
      <c r="I70" s="49" t="str">
        <f t="shared" si="7"/>
        <v/>
      </c>
      <c r="J70" s="49" t="str">
        <f t="shared" si="7"/>
        <v/>
      </c>
      <c r="K70" s="49" t="str">
        <f t="shared" si="7"/>
        <v/>
      </c>
      <c r="L70" s="49" t="str">
        <f t="shared" si="7"/>
        <v/>
      </c>
      <c r="M70" s="49" t="str">
        <f t="shared" si="7"/>
        <v/>
      </c>
      <c r="N70" s="49" t="str">
        <f t="shared" si="7"/>
        <v/>
      </c>
      <c r="O70" s="49" t="str">
        <f t="shared" si="7"/>
        <v/>
      </c>
      <c r="P70" s="49" t="str">
        <f t="shared" si="7"/>
        <v/>
      </c>
      <c r="Q70" s="49" t="str">
        <f t="shared" si="7"/>
        <v/>
      </c>
      <c r="R70" s="49" t="str">
        <f t="shared" si="7"/>
        <v/>
      </c>
      <c r="S70" s="49" t="str">
        <f t="shared" si="7"/>
        <v/>
      </c>
      <c r="T70" s="49" t="str">
        <f t="shared" si="7"/>
        <v/>
      </c>
      <c r="U70" s="49" t="str">
        <f t="shared" si="7"/>
        <v/>
      </c>
      <c r="V70" s="49" t="str">
        <f t="shared" si="7"/>
        <v/>
      </c>
      <c r="W70" s="49" t="str">
        <f t="shared" si="7"/>
        <v/>
      </c>
      <c r="X70" s="49" t="str">
        <f t="shared" si="7"/>
        <v/>
      </c>
      <c r="Y70" s="291"/>
    </row>
    <row r="71" spans="1:25" ht="18" customHeight="1">
      <c r="A71" s="291"/>
      <c r="B71" s="293" t="s">
        <v>277</v>
      </c>
      <c r="C71" s="293"/>
      <c r="D71" s="293"/>
      <c r="E71" s="118" t="s">
        <v>328</v>
      </c>
      <c r="F71" s="55"/>
      <c r="G71" s="55"/>
      <c r="H71" s="55"/>
      <c r="I71" s="55"/>
      <c r="J71" s="55"/>
      <c r="K71" s="55"/>
      <c r="L71" s="55"/>
      <c r="M71" s="55"/>
      <c r="N71" s="55"/>
      <c r="O71" s="55"/>
      <c r="P71" s="55"/>
      <c r="Q71" s="55"/>
      <c r="R71" s="55"/>
      <c r="S71" s="55"/>
      <c r="T71" s="131"/>
      <c r="U71" s="131"/>
      <c r="V71" s="131"/>
      <c r="W71" s="131"/>
      <c r="X71" s="131"/>
      <c r="Y71" s="291"/>
    </row>
    <row r="72" spans="1:25" ht="12.75" customHeight="1">
      <c r="A72" s="291"/>
      <c r="B72" s="118">
        <v>1</v>
      </c>
      <c r="C72" s="296" t="s">
        <v>327</v>
      </c>
      <c r="D72" s="297"/>
      <c r="E72" s="102"/>
      <c r="F72" s="102"/>
      <c r="G72" s="102"/>
      <c r="H72" s="102"/>
      <c r="I72" s="102"/>
      <c r="J72" s="102"/>
      <c r="K72" s="102"/>
      <c r="L72" s="102"/>
      <c r="M72" s="102"/>
      <c r="N72" s="102"/>
      <c r="O72" s="102"/>
      <c r="P72" s="102"/>
      <c r="Q72" s="102"/>
      <c r="R72" s="102"/>
      <c r="S72" s="102"/>
      <c r="T72" s="102"/>
      <c r="U72" s="102"/>
      <c r="V72" s="102"/>
      <c r="W72" s="102"/>
      <c r="X72" s="102"/>
      <c r="Y72" s="291"/>
    </row>
    <row r="73" spans="1:25">
      <c r="A73" s="291"/>
      <c r="B73" s="118">
        <v>2</v>
      </c>
      <c r="C73" s="296" t="s">
        <v>329</v>
      </c>
      <c r="D73" s="297"/>
      <c r="E73" s="102"/>
      <c r="F73" s="3"/>
      <c r="G73" s="3"/>
      <c r="H73" s="3"/>
      <c r="I73" s="3"/>
      <c r="J73" s="3"/>
      <c r="K73" s="3"/>
      <c r="L73" s="3"/>
      <c r="M73" s="3"/>
      <c r="N73" s="3"/>
      <c r="O73" s="3"/>
      <c r="P73" s="3"/>
      <c r="Q73" s="3"/>
      <c r="R73" s="3"/>
      <c r="S73" s="3"/>
      <c r="T73" s="3"/>
      <c r="U73" s="3"/>
      <c r="V73" s="3"/>
      <c r="W73" s="3"/>
      <c r="X73" s="3"/>
      <c r="Y73" s="291"/>
    </row>
    <row r="74" spans="1:25">
      <c r="A74" s="291"/>
      <c r="B74" s="118">
        <v>3</v>
      </c>
      <c r="C74" s="280" t="s">
        <v>231</v>
      </c>
      <c r="D74" s="294"/>
      <c r="E74" s="102"/>
      <c r="F74" s="3"/>
      <c r="G74" s="3"/>
      <c r="H74" s="3"/>
      <c r="I74" s="3"/>
      <c r="J74" s="3"/>
      <c r="K74" s="3"/>
      <c r="L74" s="3"/>
      <c r="M74" s="3"/>
      <c r="N74" s="3"/>
      <c r="O74" s="3"/>
      <c r="P74" s="3"/>
      <c r="Q74" s="3"/>
      <c r="R74" s="3"/>
      <c r="S74" s="3"/>
      <c r="T74" s="3"/>
      <c r="U74" s="3"/>
      <c r="V74" s="3"/>
      <c r="W74" s="3"/>
      <c r="X74" s="3"/>
      <c r="Y74" s="291"/>
    </row>
    <row r="75" spans="1:25">
      <c r="A75" s="291"/>
      <c r="B75" s="118">
        <v>4</v>
      </c>
      <c r="C75" s="280" t="s">
        <v>232</v>
      </c>
      <c r="D75" s="294"/>
      <c r="E75" s="102"/>
      <c r="F75" s="3"/>
      <c r="G75" s="3"/>
      <c r="H75" s="3"/>
      <c r="I75" s="3"/>
      <c r="J75" s="3"/>
      <c r="K75" s="3"/>
      <c r="L75" s="3"/>
      <c r="M75" s="3"/>
      <c r="N75" s="3"/>
      <c r="O75" s="3"/>
      <c r="P75" s="3"/>
      <c r="Q75" s="3"/>
      <c r="R75" s="3"/>
      <c r="S75" s="3"/>
      <c r="T75" s="3"/>
      <c r="U75" s="3"/>
      <c r="V75" s="3"/>
      <c r="W75" s="3"/>
      <c r="X75" s="3"/>
      <c r="Y75" s="291"/>
    </row>
    <row r="76" spans="1:25" ht="13.5" thickBot="1">
      <c r="A76" s="291"/>
      <c r="B76" s="118">
        <v>5</v>
      </c>
      <c r="C76" s="280" t="s">
        <v>233</v>
      </c>
      <c r="D76" s="294"/>
      <c r="E76" s="102"/>
      <c r="F76" s="3"/>
      <c r="G76" s="3"/>
      <c r="H76" s="3"/>
      <c r="I76" s="3"/>
      <c r="J76" s="3"/>
      <c r="K76" s="3"/>
      <c r="L76" s="3"/>
      <c r="M76" s="3"/>
      <c r="N76" s="3"/>
      <c r="O76" s="3"/>
      <c r="P76" s="3"/>
      <c r="Q76" s="3"/>
      <c r="R76" s="3"/>
      <c r="S76" s="3"/>
      <c r="T76" s="3"/>
      <c r="U76" s="3"/>
      <c r="V76" s="3"/>
      <c r="W76" s="3"/>
      <c r="X76" s="3"/>
      <c r="Y76" s="291"/>
    </row>
    <row r="77" spans="1:25" ht="13.5" thickBot="1">
      <c r="A77" s="291"/>
      <c r="B77" s="128"/>
      <c r="C77" s="273" t="s">
        <v>123</v>
      </c>
      <c r="D77" s="274"/>
      <c r="E77" s="49" t="str">
        <f>IF(SUMPRODUCT(ISTEXT(E72:E76)*1)&gt;3, "C", IF(SUMPRODUCT(ISTEXT(E72:E76)*1)&gt;0, SUMPRODUCT(ISTEXT(E72:E76)*1)/4*100, ""))</f>
        <v/>
      </c>
      <c r="F77" s="49" t="str">
        <f t="shared" ref="F77:X77" si="8">IF(SUMPRODUCT(ISTEXT(F72:F76)*1)&gt;3, "C", IF(SUMPRODUCT(ISTEXT(F72:F76)*1)&gt;0, SUMPRODUCT(ISTEXT(F72:F76)*1)/4*100, ""))</f>
        <v/>
      </c>
      <c r="G77" s="49" t="str">
        <f t="shared" si="8"/>
        <v/>
      </c>
      <c r="H77" s="49" t="str">
        <f t="shared" si="8"/>
        <v/>
      </c>
      <c r="I77" s="49" t="str">
        <f t="shared" si="8"/>
        <v/>
      </c>
      <c r="J77" s="49" t="str">
        <f t="shared" si="8"/>
        <v/>
      </c>
      <c r="K77" s="49" t="str">
        <f t="shared" si="8"/>
        <v/>
      </c>
      <c r="L77" s="49" t="str">
        <f t="shared" si="8"/>
        <v/>
      </c>
      <c r="M77" s="49" t="str">
        <f t="shared" si="8"/>
        <v/>
      </c>
      <c r="N77" s="49" t="str">
        <f t="shared" si="8"/>
        <v/>
      </c>
      <c r="O77" s="49" t="str">
        <f t="shared" si="8"/>
        <v/>
      </c>
      <c r="P77" s="49" t="str">
        <f t="shared" si="8"/>
        <v/>
      </c>
      <c r="Q77" s="49" t="str">
        <f t="shared" si="8"/>
        <v/>
      </c>
      <c r="R77" s="49" t="str">
        <f t="shared" si="8"/>
        <v/>
      </c>
      <c r="S77" s="49" t="str">
        <f t="shared" si="8"/>
        <v/>
      </c>
      <c r="T77" s="49" t="str">
        <f t="shared" si="8"/>
        <v/>
      </c>
      <c r="U77" s="49" t="str">
        <f t="shared" si="8"/>
        <v/>
      </c>
      <c r="V77" s="49" t="str">
        <f t="shared" si="8"/>
        <v/>
      </c>
      <c r="W77" s="49" t="str">
        <f t="shared" si="8"/>
        <v/>
      </c>
      <c r="X77" s="49" t="str">
        <f t="shared" si="8"/>
        <v/>
      </c>
      <c r="Y77" s="291"/>
    </row>
    <row r="78" spans="1:25" ht="18" customHeight="1">
      <c r="A78" s="291"/>
      <c r="B78" s="293" t="s">
        <v>278</v>
      </c>
      <c r="C78" s="293"/>
      <c r="D78" s="293"/>
      <c r="E78" s="118" t="s">
        <v>286</v>
      </c>
      <c r="F78" s="55"/>
      <c r="G78" s="55"/>
      <c r="H78" s="55"/>
      <c r="I78" s="55"/>
      <c r="J78" s="55"/>
      <c r="K78" s="55"/>
      <c r="L78" s="55"/>
      <c r="M78" s="55"/>
      <c r="N78" s="55"/>
      <c r="O78" s="55"/>
      <c r="P78" s="55"/>
      <c r="Q78" s="55"/>
      <c r="R78" s="55"/>
      <c r="S78" s="55"/>
      <c r="T78" s="131"/>
      <c r="U78" s="131"/>
      <c r="V78" s="131"/>
      <c r="W78" s="131"/>
      <c r="X78" s="131"/>
      <c r="Y78" s="291"/>
    </row>
    <row r="79" spans="1:25">
      <c r="A79" s="291"/>
      <c r="B79" s="124">
        <v>1</v>
      </c>
      <c r="C79" s="289" t="s">
        <v>234</v>
      </c>
      <c r="D79" s="289"/>
      <c r="E79" s="102"/>
      <c r="F79" s="3"/>
      <c r="G79" s="3"/>
      <c r="H79" s="3"/>
      <c r="I79" s="3"/>
      <c r="J79" s="3"/>
      <c r="K79" s="3"/>
      <c r="L79" s="3"/>
      <c r="M79" s="3"/>
      <c r="N79" s="3"/>
      <c r="O79" s="3"/>
      <c r="P79" s="3"/>
      <c r="Q79" s="3"/>
      <c r="R79" s="3"/>
      <c r="S79" s="3"/>
      <c r="T79" s="3"/>
      <c r="U79" s="3"/>
      <c r="V79" s="3"/>
      <c r="W79" s="3"/>
      <c r="X79" s="3"/>
      <c r="Y79" s="291"/>
    </row>
    <row r="80" spans="1:25">
      <c r="A80" s="291"/>
      <c r="B80" s="124">
        <v>2</v>
      </c>
      <c r="C80" s="295" t="s">
        <v>235</v>
      </c>
      <c r="D80" s="295"/>
      <c r="E80" s="102"/>
      <c r="F80" s="3"/>
      <c r="G80" s="3"/>
      <c r="H80" s="3"/>
      <c r="I80" s="3"/>
      <c r="J80" s="3"/>
      <c r="K80" s="3"/>
      <c r="L80" s="3"/>
      <c r="M80" s="3"/>
      <c r="N80" s="3"/>
      <c r="O80" s="3"/>
      <c r="P80" s="3"/>
      <c r="Q80" s="3"/>
      <c r="R80" s="3"/>
      <c r="S80" s="3"/>
      <c r="T80" s="3"/>
      <c r="U80" s="3"/>
      <c r="V80" s="3"/>
      <c r="W80" s="3"/>
      <c r="X80" s="3"/>
      <c r="Y80" s="291"/>
    </row>
    <row r="81" spans="1:25">
      <c r="A81" s="291"/>
      <c r="B81" s="124">
        <v>3</v>
      </c>
      <c r="C81" s="295" t="s">
        <v>236</v>
      </c>
      <c r="D81" s="295"/>
      <c r="E81" s="102"/>
      <c r="F81" s="3"/>
      <c r="G81" s="3"/>
      <c r="H81" s="3"/>
      <c r="I81" s="3"/>
      <c r="J81" s="3"/>
      <c r="K81" s="3"/>
      <c r="L81" s="3"/>
      <c r="M81" s="3"/>
      <c r="N81" s="3"/>
      <c r="O81" s="3"/>
      <c r="P81" s="3"/>
      <c r="Q81" s="3"/>
      <c r="R81" s="3"/>
      <c r="S81" s="3"/>
      <c r="T81" s="3"/>
      <c r="U81" s="3"/>
      <c r="V81" s="3"/>
      <c r="W81" s="3"/>
      <c r="X81" s="3"/>
      <c r="Y81" s="291"/>
    </row>
    <row r="82" spans="1:25">
      <c r="A82" s="291"/>
      <c r="B82" s="118" t="s">
        <v>279</v>
      </c>
      <c r="C82" s="292" t="s">
        <v>252</v>
      </c>
      <c r="D82" s="292"/>
      <c r="E82" s="102"/>
      <c r="F82" s="102"/>
      <c r="G82" s="3"/>
      <c r="H82" s="3"/>
      <c r="I82" s="3"/>
      <c r="J82" s="3"/>
      <c r="K82" s="3"/>
      <c r="L82" s="3"/>
      <c r="M82" s="3"/>
      <c r="N82" s="3"/>
      <c r="O82" s="3"/>
      <c r="P82" s="3"/>
      <c r="Q82" s="3"/>
      <c r="R82" s="3"/>
      <c r="S82" s="3"/>
      <c r="T82" s="3"/>
      <c r="U82" s="3"/>
      <c r="V82" s="3"/>
      <c r="W82" s="3"/>
      <c r="X82" s="3"/>
      <c r="Y82" s="291"/>
    </row>
    <row r="83" spans="1:25">
      <c r="A83" s="291"/>
      <c r="B83" s="118" t="s">
        <v>280</v>
      </c>
      <c r="C83" s="290" t="s">
        <v>237</v>
      </c>
      <c r="D83" s="290"/>
      <c r="E83" s="102"/>
      <c r="F83" s="3"/>
      <c r="G83" s="3"/>
      <c r="H83" s="3"/>
      <c r="I83" s="3"/>
      <c r="J83" s="3"/>
      <c r="K83" s="3"/>
      <c r="L83" s="3"/>
      <c r="M83" s="3"/>
      <c r="N83" s="3"/>
      <c r="O83" s="3"/>
      <c r="P83" s="3"/>
      <c r="Q83" s="3"/>
      <c r="R83" s="3"/>
      <c r="S83" s="3"/>
      <c r="T83" s="3"/>
      <c r="U83" s="3"/>
      <c r="V83" s="3"/>
      <c r="W83" s="3"/>
      <c r="X83" s="3"/>
      <c r="Y83" s="291"/>
    </row>
    <row r="84" spans="1:25">
      <c r="A84" s="291"/>
      <c r="B84" s="118" t="s">
        <v>281</v>
      </c>
      <c r="C84" s="292" t="s">
        <v>238</v>
      </c>
      <c r="D84" s="292"/>
      <c r="E84" s="102"/>
      <c r="F84" s="3"/>
      <c r="G84" s="3"/>
      <c r="H84" s="3"/>
      <c r="I84" s="3"/>
      <c r="J84" s="3"/>
      <c r="K84" s="3"/>
      <c r="L84" s="3"/>
      <c r="M84" s="3"/>
      <c r="N84" s="3"/>
      <c r="O84" s="3"/>
      <c r="P84" s="3"/>
      <c r="Q84" s="3"/>
      <c r="R84" s="3"/>
      <c r="S84" s="3"/>
      <c r="T84" s="3"/>
      <c r="U84" s="3"/>
      <c r="V84" s="3"/>
      <c r="W84" s="3"/>
      <c r="X84" s="3"/>
      <c r="Y84" s="291"/>
    </row>
    <row r="85" spans="1:25">
      <c r="A85" s="291"/>
      <c r="B85" s="118">
        <v>5</v>
      </c>
      <c r="C85" s="289" t="s">
        <v>239</v>
      </c>
      <c r="D85" s="289"/>
      <c r="E85" s="102"/>
      <c r="F85" s="3"/>
      <c r="G85" s="3"/>
      <c r="H85" s="3"/>
      <c r="I85" s="3"/>
      <c r="J85" s="3"/>
      <c r="K85" s="3"/>
      <c r="L85" s="3"/>
      <c r="M85" s="3"/>
      <c r="N85" s="3"/>
      <c r="O85" s="3"/>
      <c r="P85" s="3"/>
      <c r="Q85" s="3"/>
      <c r="R85" s="3"/>
      <c r="S85" s="3"/>
      <c r="T85" s="3"/>
      <c r="U85" s="3"/>
      <c r="V85" s="3"/>
      <c r="W85" s="3"/>
      <c r="X85" s="3"/>
      <c r="Y85" s="291"/>
    </row>
    <row r="86" spans="1:25" ht="13.5" thickBot="1">
      <c r="A86" s="291"/>
      <c r="B86" s="118">
        <v>6</v>
      </c>
      <c r="C86" s="289" t="s">
        <v>240</v>
      </c>
      <c r="D86" s="289"/>
      <c r="E86" s="102"/>
      <c r="F86" s="102"/>
      <c r="G86" s="3"/>
      <c r="H86" s="3"/>
      <c r="I86" s="3"/>
      <c r="J86" s="3"/>
      <c r="K86" s="3"/>
      <c r="L86" s="3"/>
      <c r="M86" s="3"/>
      <c r="N86" s="3"/>
      <c r="O86" s="3"/>
      <c r="P86" s="3"/>
      <c r="Q86" s="3"/>
      <c r="R86" s="3"/>
      <c r="S86" s="3"/>
      <c r="T86" s="3"/>
      <c r="U86" s="3"/>
      <c r="V86" s="3"/>
      <c r="W86" s="3"/>
      <c r="X86" s="3"/>
      <c r="Y86" s="291"/>
    </row>
    <row r="87" spans="1:25" ht="13.5" thickBot="1">
      <c r="A87" s="291"/>
      <c r="B87" s="129"/>
      <c r="C87" s="273" t="s">
        <v>123</v>
      </c>
      <c r="D87" s="274"/>
      <c r="E87" s="101" t="str">
        <f>IF(AND(SUMPRODUCT(ISTEXT(E79:E81)*1)+COUNTIF(E79,"&gt;1")&gt;2,(OR(SUMPRODUCT(ISTEXT(E85:E86)*1)&gt;0,SUMPRODUCT(ISTEXT(E82:E84)*1)&gt;2))),"C",IF(SUMPRODUCT(ISTEXT(E79:E86)*1)+COUNTIF(E79,"&gt;1")&gt;0,(MIN(SUMPRODUCT(ISTEXT(E79:E81)*1)+COUNTIF(E79,"&gt;1"),3)+MIN(MAX(SUMPRODUCT(ISTEXT(E85:E86)*1), SUMPRODUCT(ISTEXT(E82:E84)*1)/3),1))/4*100," "))</f>
        <v xml:space="preserve"> </v>
      </c>
      <c r="F87" s="101" t="str">
        <f t="shared" ref="F87:X87" si="9">IF(AND(SUMPRODUCT(ISTEXT(F79:F81)*1)+COUNTIF(F79,"&gt;1")&gt;2,(OR(SUMPRODUCT(ISTEXT(F85:F86)*1)&gt;0,SUMPRODUCT(ISTEXT(F82:F84)*1)&gt;2))),"C",IF(SUMPRODUCT(ISTEXT(F79:F86)*1)+COUNTIF(F79,"&gt;1")&gt;0,(MIN(SUMPRODUCT(ISTEXT(F79:F81)*1)+COUNTIF(F79,"&gt;1"),3)+MIN(MAX(SUMPRODUCT(ISTEXT(F85:F86)*1), SUMPRODUCT(ISTEXT(F82:F84)*1)/3),1))/4*100," "))</f>
        <v xml:space="preserve"> </v>
      </c>
      <c r="G87" s="101" t="str">
        <f t="shared" si="9"/>
        <v xml:space="preserve"> </v>
      </c>
      <c r="H87" s="101" t="str">
        <f t="shared" si="9"/>
        <v xml:space="preserve"> </v>
      </c>
      <c r="I87" s="101" t="str">
        <f t="shared" si="9"/>
        <v xml:space="preserve"> </v>
      </c>
      <c r="J87" s="101" t="str">
        <f t="shared" si="9"/>
        <v xml:space="preserve"> </v>
      </c>
      <c r="K87" s="101" t="str">
        <f t="shared" si="9"/>
        <v xml:space="preserve"> </v>
      </c>
      <c r="L87" s="101" t="str">
        <f t="shared" si="9"/>
        <v xml:space="preserve"> </v>
      </c>
      <c r="M87" s="101" t="str">
        <f t="shared" si="9"/>
        <v xml:space="preserve"> </v>
      </c>
      <c r="N87" s="101" t="str">
        <f t="shared" si="9"/>
        <v xml:space="preserve"> </v>
      </c>
      <c r="O87" s="101" t="str">
        <f t="shared" si="9"/>
        <v xml:space="preserve"> </v>
      </c>
      <c r="P87" s="101" t="str">
        <f t="shared" si="9"/>
        <v xml:space="preserve"> </v>
      </c>
      <c r="Q87" s="101" t="str">
        <f t="shared" si="9"/>
        <v xml:space="preserve"> </v>
      </c>
      <c r="R87" s="101" t="str">
        <f t="shared" si="9"/>
        <v xml:space="preserve"> </v>
      </c>
      <c r="S87" s="101" t="str">
        <f t="shared" si="9"/>
        <v xml:space="preserve"> </v>
      </c>
      <c r="T87" s="101" t="str">
        <f t="shared" si="9"/>
        <v xml:space="preserve"> </v>
      </c>
      <c r="U87" s="101" t="str">
        <f t="shared" si="9"/>
        <v xml:space="preserve"> </v>
      </c>
      <c r="V87" s="101" t="str">
        <f t="shared" si="9"/>
        <v xml:space="preserve"> </v>
      </c>
      <c r="W87" s="101" t="str">
        <f t="shared" si="9"/>
        <v xml:space="preserve"> </v>
      </c>
      <c r="X87" s="101" t="str">
        <f t="shared" si="9"/>
        <v xml:space="preserve"> </v>
      </c>
      <c r="Y87" s="291"/>
    </row>
    <row r="88" spans="1:25" ht="18" customHeight="1">
      <c r="A88" s="291"/>
      <c r="B88" s="293" t="s">
        <v>282</v>
      </c>
      <c r="C88" s="293"/>
      <c r="D88" s="293"/>
      <c r="E88" s="118" t="s">
        <v>330</v>
      </c>
      <c r="F88" s="55"/>
      <c r="G88" s="55"/>
      <c r="H88" s="55"/>
      <c r="I88" s="55"/>
      <c r="J88" s="55"/>
      <c r="K88" s="55"/>
      <c r="L88" s="55"/>
      <c r="M88" s="55"/>
      <c r="N88" s="55"/>
      <c r="O88" s="55"/>
      <c r="P88" s="55"/>
      <c r="Q88" s="55"/>
      <c r="R88" s="55"/>
      <c r="S88" s="55"/>
      <c r="T88" s="131"/>
      <c r="U88" s="131"/>
      <c r="V88" s="131"/>
      <c r="W88" s="131"/>
      <c r="X88" s="131"/>
      <c r="Y88" s="291"/>
    </row>
    <row r="89" spans="1:25">
      <c r="A89" s="291"/>
      <c r="B89" s="118">
        <v>1</v>
      </c>
      <c r="C89" s="289" t="s">
        <v>159</v>
      </c>
      <c r="D89" s="289"/>
      <c r="E89" s="102"/>
      <c r="F89" s="3"/>
      <c r="G89" s="3"/>
      <c r="H89" s="102"/>
      <c r="I89" s="3"/>
      <c r="J89" s="3"/>
      <c r="K89" s="3"/>
      <c r="L89" s="3"/>
      <c r="M89" s="3"/>
      <c r="N89" s="3"/>
      <c r="O89" s="3"/>
      <c r="P89" s="3"/>
      <c r="Q89" s="3"/>
      <c r="R89" s="3"/>
      <c r="S89" s="3"/>
      <c r="T89" s="3"/>
      <c r="U89" s="3"/>
      <c r="V89" s="3"/>
      <c r="W89" s="3"/>
      <c r="X89" s="3"/>
      <c r="Y89" s="291"/>
    </row>
    <row r="90" spans="1:25">
      <c r="A90" s="291"/>
      <c r="B90" s="118">
        <v>2</v>
      </c>
      <c r="C90" s="290" t="s">
        <v>160</v>
      </c>
      <c r="D90" s="290"/>
      <c r="E90" s="102"/>
      <c r="F90" s="3"/>
      <c r="G90" s="3"/>
      <c r="H90" s="102"/>
      <c r="I90" s="3"/>
      <c r="J90" s="3"/>
      <c r="K90" s="3"/>
      <c r="L90" s="3"/>
      <c r="M90" s="3"/>
      <c r="N90" s="3"/>
      <c r="O90" s="3"/>
      <c r="P90" s="3"/>
      <c r="Q90" s="3"/>
      <c r="R90" s="3"/>
      <c r="S90" s="3"/>
      <c r="T90" s="3"/>
      <c r="U90" s="3"/>
      <c r="V90" s="3"/>
      <c r="W90" s="3"/>
      <c r="X90" s="3"/>
      <c r="Y90" s="291"/>
    </row>
    <row r="91" spans="1:25">
      <c r="A91" s="291"/>
      <c r="B91" s="118">
        <v>3</v>
      </c>
      <c r="C91" s="289" t="s">
        <v>161</v>
      </c>
      <c r="D91" s="289"/>
      <c r="E91" s="102"/>
      <c r="F91" s="3"/>
      <c r="G91" s="3"/>
      <c r="H91" s="102"/>
      <c r="I91" s="3"/>
      <c r="J91" s="3"/>
      <c r="K91" s="3"/>
      <c r="L91" s="3"/>
      <c r="M91" s="3"/>
      <c r="N91" s="3"/>
      <c r="O91" s="3"/>
      <c r="P91" s="3"/>
      <c r="Q91" s="3"/>
      <c r="R91" s="3"/>
      <c r="S91" s="3"/>
      <c r="T91" s="3"/>
      <c r="U91" s="3"/>
      <c r="V91" s="3"/>
      <c r="W91" s="3"/>
      <c r="X91" s="3"/>
      <c r="Y91" s="291"/>
    </row>
    <row r="92" spans="1:25">
      <c r="A92" s="291"/>
      <c r="B92" s="118">
        <v>4</v>
      </c>
      <c r="C92" s="289" t="s">
        <v>162</v>
      </c>
      <c r="D92" s="289"/>
      <c r="E92" s="102"/>
      <c r="F92" s="102"/>
      <c r="G92" s="3"/>
      <c r="H92" s="102"/>
      <c r="I92" s="3"/>
      <c r="J92" s="3"/>
      <c r="K92" s="3"/>
      <c r="L92" s="3"/>
      <c r="M92" s="3"/>
      <c r="N92" s="3"/>
      <c r="O92" s="3"/>
      <c r="P92" s="3"/>
      <c r="Q92" s="3"/>
      <c r="R92" s="3"/>
      <c r="S92" s="3"/>
      <c r="T92" s="3"/>
      <c r="U92" s="3"/>
      <c r="V92" s="3"/>
      <c r="W92" s="3"/>
      <c r="X92" s="3"/>
      <c r="Y92" s="291"/>
    </row>
    <row r="93" spans="1:25">
      <c r="A93" s="291"/>
      <c r="B93" s="118">
        <v>5</v>
      </c>
      <c r="C93" s="289" t="s">
        <v>163</v>
      </c>
      <c r="D93" s="289"/>
      <c r="E93" s="102"/>
      <c r="F93" s="3"/>
      <c r="G93" s="3"/>
      <c r="H93" s="102"/>
      <c r="I93" s="3"/>
      <c r="J93" s="3"/>
      <c r="K93" s="3"/>
      <c r="L93" s="3"/>
      <c r="M93" s="3"/>
      <c r="N93" s="3"/>
      <c r="O93" s="3"/>
      <c r="P93" s="3"/>
      <c r="Q93" s="3"/>
      <c r="R93" s="3"/>
      <c r="S93" s="3"/>
      <c r="T93" s="3"/>
      <c r="U93" s="3"/>
      <c r="V93" s="3"/>
      <c r="W93" s="3"/>
      <c r="X93" s="3"/>
      <c r="Y93" s="291"/>
    </row>
    <row r="94" spans="1:25">
      <c r="A94" s="291"/>
      <c r="B94" s="118">
        <v>6</v>
      </c>
      <c r="C94" s="289" t="s">
        <v>165</v>
      </c>
      <c r="D94" s="289"/>
      <c r="E94" s="102"/>
      <c r="F94" s="3"/>
      <c r="G94" s="3"/>
      <c r="H94" s="102"/>
      <c r="I94" s="3"/>
      <c r="J94" s="3"/>
      <c r="K94" s="3"/>
      <c r="L94" s="3"/>
      <c r="M94" s="3"/>
      <c r="N94" s="3"/>
      <c r="O94" s="3"/>
      <c r="P94" s="3"/>
      <c r="Q94" s="3"/>
      <c r="R94" s="3"/>
      <c r="S94" s="3"/>
      <c r="T94" s="3"/>
      <c r="U94" s="3"/>
      <c r="V94" s="3"/>
      <c r="W94" s="3"/>
      <c r="X94" s="3"/>
      <c r="Y94" s="291"/>
    </row>
    <row r="95" spans="1:25">
      <c r="A95" s="291"/>
      <c r="B95" s="118">
        <v>7</v>
      </c>
      <c r="C95" s="292" t="s">
        <v>164</v>
      </c>
      <c r="D95" s="292"/>
      <c r="E95" s="102"/>
      <c r="F95" s="3"/>
      <c r="G95" s="3"/>
      <c r="H95" s="102"/>
      <c r="I95" s="3"/>
      <c r="J95" s="3"/>
      <c r="K95" s="3"/>
      <c r="L95" s="3"/>
      <c r="M95" s="3"/>
      <c r="N95" s="3"/>
      <c r="O95" s="3"/>
      <c r="P95" s="3"/>
      <c r="Q95" s="3"/>
      <c r="R95" s="3"/>
      <c r="S95" s="3"/>
      <c r="T95" s="3"/>
      <c r="U95" s="3"/>
      <c r="V95" s="3"/>
      <c r="W95" s="3"/>
      <c r="X95" s="3"/>
      <c r="Y95" s="291"/>
    </row>
    <row r="96" spans="1:25">
      <c r="A96" s="291"/>
      <c r="B96" s="118">
        <v>8</v>
      </c>
      <c r="C96" s="290" t="s">
        <v>166</v>
      </c>
      <c r="D96" s="290"/>
      <c r="E96" s="102"/>
      <c r="F96" s="102"/>
      <c r="G96" s="3"/>
      <c r="H96" s="102"/>
      <c r="I96" s="3"/>
      <c r="J96" s="3"/>
      <c r="K96" s="3"/>
      <c r="L96" s="3"/>
      <c r="M96" s="3"/>
      <c r="N96" s="3"/>
      <c r="O96" s="3"/>
      <c r="P96" s="3"/>
      <c r="Q96" s="3"/>
      <c r="R96" s="3"/>
      <c r="S96" s="3"/>
      <c r="T96" s="3"/>
      <c r="U96" s="3"/>
      <c r="V96" s="3"/>
      <c r="W96" s="3"/>
      <c r="X96" s="3"/>
      <c r="Y96" s="291"/>
    </row>
    <row r="97" spans="1:25" ht="13.5" thickBot="1">
      <c r="A97" s="291"/>
      <c r="B97" s="118">
        <v>9</v>
      </c>
      <c r="C97" s="289" t="s">
        <v>167</v>
      </c>
      <c r="D97" s="289"/>
      <c r="E97" s="102"/>
      <c r="F97" s="3"/>
      <c r="G97" s="3"/>
      <c r="H97" s="102"/>
      <c r="I97" s="3"/>
      <c r="J97" s="3"/>
      <c r="K97" s="3"/>
      <c r="L97" s="3"/>
      <c r="M97" s="3"/>
      <c r="N97" s="3"/>
      <c r="O97" s="3"/>
      <c r="P97" s="3"/>
      <c r="Q97" s="3"/>
      <c r="R97" s="3"/>
      <c r="S97" s="3"/>
      <c r="T97" s="3"/>
      <c r="U97" s="3"/>
      <c r="V97" s="3"/>
      <c r="W97" s="3"/>
      <c r="X97" s="3"/>
      <c r="Y97" s="291"/>
    </row>
    <row r="98" spans="1:25" ht="13.5" thickBot="1">
      <c r="A98" s="291"/>
      <c r="B98" s="128"/>
      <c r="C98" s="273" t="s">
        <v>123</v>
      </c>
      <c r="D98" s="274"/>
      <c r="E98" s="49" t="str">
        <f>IF(SUMPRODUCT(ISTEXT(E89:E96)*1)&gt;7,"C",IF(SUMPRODUCT(ISTEXT(E89:E96)*1)&gt;0,(MIN(SUMPRODUCT(ISTEXT(E89:E96)*1),8))/8*100," "))</f>
        <v xml:space="preserve"> </v>
      </c>
      <c r="F98" s="49" t="str">
        <f t="shared" ref="F98:X98" si="10">IF(SUMPRODUCT(ISTEXT(F89:F96)*1)&gt;7,"C",IF(SUMPRODUCT(ISTEXT(F89:F96)*1)&gt;0,(MIN(SUMPRODUCT(ISTEXT(F89:F96)*1),8))/8*100," "))</f>
        <v xml:space="preserve"> </v>
      </c>
      <c r="G98" s="49" t="str">
        <f t="shared" si="10"/>
        <v xml:space="preserve"> </v>
      </c>
      <c r="H98" s="49" t="str">
        <f t="shared" si="10"/>
        <v xml:space="preserve"> </v>
      </c>
      <c r="I98" s="49" t="str">
        <f t="shared" si="10"/>
        <v xml:space="preserve"> </v>
      </c>
      <c r="J98" s="49" t="str">
        <f t="shared" si="10"/>
        <v xml:space="preserve"> </v>
      </c>
      <c r="K98" s="49" t="str">
        <f t="shared" si="10"/>
        <v xml:space="preserve"> </v>
      </c>
      <c r="L98" s="49" t="str">
        <f t="shared" si="10"/>
        <v xml:space="preserve"> </v>
      </c>
      <c r="M98" s="49" t="str">
        <f t="shared" si="10"/>
        <v xml:space="preserve"> </v>
      </c>
      <c r="N98" s="49" t="str">
        <f t="shared" si="10"/>
        <v xml:space="preserve"> </v>
      </c>
      <c r="O98" s="49" t="str">
        <f t="shared" si="10"/>
        <v xml:space="preserve"> </v>
      </c>
      <c r="P98" s="49" t="str">
        <f t="shared" si="10"/>
        <v xml:space="preserve"> </v>
      </c>
      <c r="Q98" s="49" t="str">
        <f t="shared" si="10"/>
        <v xml:space="preserve"> </v>
      </c>
      <c r="R98" s="49" t="str">
        <f t="shared" si="10"/>
        <v xml:space="preserve"> </v>
      </c>
      <c r="S98" s="49" t="str">
        <f t="shared" si="10"/>
        <v xml:space="preserve"> </v>
      </c>
      <c r="T98" s="49" t="str">
        <f t="shared" si="10"/>
        <v xml:space="preserve"> </v>
      </c>
      <c r="U98" s="49" t="str">
        <f t="shared" si="10"/>
        <v xml:space="preserve"> </v>
      </c>
      <c r="V98" s="49" t="str">
        <f t="shared" si="10"/>
        <v xml:space="preserve"> </v>
      </c>
      <c r="W98" s="49" t="str">
        <f t="shared" si="10"/>
        <v xml:space="preserve"> </v>
      </c>
      <c r="X98" s="49" t="str">
        <f t="shared" si="10"/>
        <v xml:space="preserve"> </v>
      </c>
      <c r="Y98" s="291"/>
    </row>
    <row r="99" spans="1:25" ht="18" customHeight="1">
      <c r="A99" s="291"/>
      <c r="B99" s="293" t="s">
        <v>283</v>
      </c>
      <c r="C99" s="293"/>
      <c r="D99" s="293"/>
      <c r="E99" s="118" t="s">
        <v>331</v>
      </c>
      <c r="F99" s="55"/>
      <c r="G99" s="55"/>
      <c r="H99" s="55"/>
      <c r="I99" s="55"/>
      <c r="J99" s="55"/>
      <c r="K99" s="55"/>
      <c r="L99" s="55"/>
      <c r="M99" s="55"/>
      <c r="N99" s="55"/>
      <c r="O99" s="55"/>
      <c r="P99" s="55"/>
      <c r="Q99" s="55"/>
      <c r="R99" s="55"/>
      <c r="S99" s="55"/>
      <c r="T99" s="131"/>
      <c r="U99" s="131"/>
      <c r="V99" s="131"/>
      <c r="W99" s="131"/>
      <c r="X99" s="131"/>
      <c r="Y99" s="291"/>
    </row>
    <row r="100" spans="1:25">
      <c r="A100" s="291"/>
      <c r="B100" s="118">
        <v>1</v>
      </c>
      <c r="C100" s="289" t="s">
        <v>168</v>
      </c>
      <c r="D100" s="289"/>
      <c r="E100" s="102"/>
      <c r="F100" s="3"/>
      <c r="G100" s="3"/>
      <c r="H100" s="3"/>
      <c r="I100" s="3"/>
      <c r="J100" s="3"/>
      <c r="K100" s="3"/>
      <c r="L100" s="3"/>
      <c r="M100" s="3"/>
      <c r="N100" s="3"/>
      <c r="O100" s="3"/>
      <c r="P100" s="3"/>
      <c r="Q100" s="3"/>
      <c r="R100" s="3"/>
      <c r="S100" s="3"/>
      <c r="T100" s="3"/>
      <c r="U100" s="3"/>
      <c r="V100" s="3"/>
      <c r="W100" s="3"/>
      <c r="X100" s="3"/>
      <c r="Y100" s="291"/>
    </row>
    <row r="101" spans="1:25">
      <c r="A101" s="291"/>
      <c r="B101" s="118">
        <v>2</v>
      </c>
      <c r="C101" s="292" t="s">
        <v>332</v>
      </c>
      <c r="D101" s="292"/>
      <c r="E101" s="102"/>
      <c r="F101" s="3"/>
      <c r="G101" s="3"/>
      <c r="H101" s="3"/>
      <c r="I101" s="3"/>
      <c r="J101" s="3"/>
      <c r="K101" s="3"/>
      <c r="L101" s="3"/>
      <c r="M101" s="3"/>
      <c r="N101" s="3"/>
      <c r="O101" s="3"/>
      <c r="P101" s="3"/>
      <c r="Q101" s="3"/>
      <c r="R101" s="3"/>
      <c r="S101" s="3"/>
      <c r="T101" s="3"/>
      <c r="U101" s="3"/>
      <c r="V101" s="3"/>
      <c r="W101" s="3"/>
      <c r="X101" s="3"/>
      <c r="Y101" s="291"/>
    </row>
    <row r="102" spans="1:25">
      <c r="A102" s="291"/>
      <c r="B102" s="118">
        <v>3</v>
      </c>
      <c r="C102" s="289" t="s">
        <v>169</v>
      </c>
      <c r="D102" s="289"/>
      <c r="E102" s="102"/>
      <c r="F102" s="3"/>
      <c r="G102" s="3"/>
      <c r="H102" s="3"/>
      <c r="I102" s="3"/>
      <c r="J102" s="3"/>
      <c r="K102" s="3"/>
      <c r="L102" s="3"/>
      <c r="M102" s="3"/>
      <c r="N102" s="3"/>
      <c r="O102" s="3"/>
      <c r="P102" s="3"/>
      <c r="Q102" s="3"/>
      <c r="R102" s="3"/>
      <c r="S102" s="3"/>
      <c r="T102" s="3"/>
      <c r="U102" s="3"/>
      <c r="V102" s="3"/>
      <c r="W102" s="3"/>
      <c r="X102" s="3"/>
      <c r="Y102" s="291"/>
    </row>
    <row r="103" spans="1:25" ht="13.5" thickBot="1">
      <c r="A103" s="291"/>
      <c r="B103" s="118">
        <v>4</v>
      </c>
      <c r="C103" s="292" t="s">
        <v>170</v>
      </c>
      <c r="D103" s="292"/>
      <c r="E103" s="102"/>
      <c r="F103" s="3"/>
      <c r="G103" s="3"/>
      <c r="H103" s="3"/>
      <c r="I103" s="3"/>
      <c r="J103" s="3"/>
      <c r="K103" s="3"/>
      <c r="L103" s="3"/>
      <c r="M103" s="3"/>
      <c r="N103" s="3"/>
      <c r="O103" s="3"/>
      <c r="P103" s="3"/>
      <c r="Q103" s="3"/>
      <c r="R103" s="3"/>
      <c r="S103" s="3"/>
      <c r="T103" s="3"/>
      <c r="U103" s="3"/>
      <c r="V103" s="3"/>
      <c r="W103" s="3"/>
      <c r="X103" s="3"/>
      <c r="Y103" s="291"/>
    </row>
    <row r="104" spans="1:25" ht="13.5" thickBot="1">
      <c r="A104" s="291"/>
      <c r="B104" s="128"/>
      <c r="C104" s="273" t="s">
        <v>123</v>
      </c>
      <c r="D104" s="274"/>
      <c r="E104" s="49" t="str">
        <f>IF(SUMPRODUCT(ISTEXT(E100:E101)*1)+COUNTIF(E101,"&gt;1")+MIN(1, SUMPRODUCT(ISTEXT(E102:E103)*1))&gt;2, "C", IF(SUMPRODUCT(ISTEXT(E100:E103)*1)+COUNTIF(E101,"&gt;1")&gt;0, (SUMPRODUCT(ISTEXT(E100:E101)*1)+COUNTIF(E101,"&gt;1")+MIN(1, SUMPRODUCT(ISTEXT(E102:E103)*1)))/3*100, ""))</f>
        <v/>
      </c>
      <c r="F104" s="49" t="str">
        <f t="shared" ref="F104:X104" si="11">IF(SUMPRODUCT(ISTEXT(F100:F101)*1)+COUNTIF(F101,"&gt;1")+MIN(1, SUMPRODUCT(ISTEXT(F102:F103)*1))&gt;2, "C", IF(SUMPRODUCT(ISTEXT(F100:F103)*1)+COUNTIF(F101,"&gt;1")&gt;0, (SUMPRODUCT(ISTEXT(F100:F101)*1)+COUNTIF(F101,"&gt;1")+MIN(1, SUMPRODUCT(ISTEXT(F102:F103)*1)))/3*100, ""))</f>
        <v/>
      </c>
      <c r="G104" s="49" t="str">
        <f t="shared" si="11"/>
        <v/>
      </c>
      <c r="H104" s="49" t="str">
        <f t="shared" si="11"/>
        <v/>
      </c>
      <c r="I104" s="49" t="str">
        <f t="shared" si="11"/>
        <v/>
      </c>
      <c r="J104" s="49" t="str">
        <f t="shared" si="11"/>
        <v/>
      </c>
      <c r="K104" s="49" t="str">
        <f t="shared" si="11"/>
        <v/>
      </c>
      <c r="L104" s="49" t="str">
        <f t="shared" si="11"/>
        <v/>
      </c>
      <c r="M104" s="49" t="str">
        <f t="shared" si="11"/>
        <v/>
      </c>
      <c r="N104" s="49" t="str">
        <f t="shared" si="11"/>
        <v/>
      </c>
      <c r="O104" s="49" t="str">
        <f t="shared" si="11"/>
        <v/>
      </c>
      <c r="P104" s="49" t="str">
        <f t="shared" si="11"/>
        <v/>
      </c>
      <c r="Q104" s="49" t="str">
        <f t="shared" si="11"/>
        <v/>
      </c>
      <c r="R104" s="49" t="str">
        <f t="shared" si="11"/>
        <v/>
      </c>
      <c r="S104" s="49" t="str">
        <f t="shared" si="11"/>
        <v/>
      </c>
      <c r="T104" s="49" t="str">
        <f t="shared" si="11"/>
        <v/>
      </c>
      <c r="U104" s="49" t="str">
        <f t="shared" si="11"/>
        <v/>
      </c>
      <c r="V104" s="49" t="str">
        <f t="shared" si="11"/>
        <v/>
      </c>
      <c r="W104" s="49" t="str">
        <f t="shared" si="11"/>
        <v/>
      </c>
      <c r="X104" s="49" t="str">
        <f t="shared" si="11"/>
        <v/>
      </c>
      <c r="Y104" s="291"/>
    </row>
    <row r="105" spans="1:25" ht="18" customHeight="1">
      <c r="A105" s="291"/>
      <c r="B105" s="293" t="s">
        <v>284</v>
      </c>
      <c r="C105" s="293"/>
      <c r="D105" s="293"/>
      <c r="E105" s="118" t="s">
        <v>328</v>
      </c>
      <c r="F105" s="55"/>
      <c r="G105" s="55"/>
      <c r="H105" s="55"/>
      <c r="I105" s="55"/>
      <c r="J105" s="55"/>
      <c r="K105" s="55"/>
      <c r="L105" s="55"/>
      <c r="M105" s="55"/>
      <c r="N105" s="55"/>
      <c r="O105" s="55"/>
      <c r="P105" s="55"/>
      <c r="Q105" s="55"/>
      <c r="R105" s="55"/>
      <c r="S105" s="55"/>
      <c r="T105" s="131"/>
      <c r="U105" s="131"/>
      <c r="V105" s="131"/>
      <c r="W105" s="131"/>
      <c r="X105" s="131"/>
      <c r="Y105" s="291"/>
    </row>
    <row r="106" spans="1:25">
      <c r="A106" s="291"/>
      <c r="B106" s="118">
        <v>1</v>
      </c>
      <c r="C106" s="292" t="s">
        <v>171</v>
      </c>
      <c r="D106" s="292"/>
      <c r="E106" s="102"/>
      <c r="F106" s="3"/>
      <c r="G106" s="3"/>
      <c r="H106" s="102"/>
      <c r="I106" s="3"/>
      <c r="J106" s="3"/>
      <c r="K106" s="3"/>
      <c r="L106" s="3"/>
      <c r="M106" s="3"/>
      <c r="N106" s="3"/>
      <c r="O106" s="3"/>
      <c r="P106" s="3"/>
      <c r="Q106" s="3"/>
      <c r="R106" s="3"/>
      <c r="S106" s="3"/>
      <c r="T106" s="3"/>
      <c r="U106" s="3"/>
      <c r="V106" s="3"/>
      <c r="W106" s="3"/>
      <c r="X106" s="3"/>
      <c r="Y106" s="291"/>
    </row>
    <row r="107" spans="1:25">
      <c r="A107" s="291"/>
      <c r="B107" s="118">
        <v>2</v>
      </c>
      <c r="C107" s="292" t="s">
        <v>172</v>
      </c>
      <c r="D107" s="292"/>
      <c r="E107" s="102"/>
      <c r="F107" s="3"/>
      <c r="G107" s="3"/>
      <c r="H107" s="102"/>
      <c r="I107" s="3"/>
      <c r="J107" s="3"/>
      <c r="K107" s="3"/>
      <c r="L107" s="3"/>
      <c r="M107" s="3"/>
      <c r="N107" s="3"/>
      <c r="O107" s="3"/>
      <c r="P107" s="3"/>
      <c r="Q107" s="3"/>
      <c r="R107" s="3"/>
      <c r="S107" s="3"/>
      <c r="T107" s="3"/>
      <c r="U107" s="3"/>
      <c r="V107" s="3"/>
      <c r="W107" s="3"/>
      <c r="X107" s="3"/>
      <c r="Y107" s="291"/>
    </row>
    <row r="108" spans="1:25">
      <c r="A108" s="291"/>
      <c r="B108" s="118">
        <v>3</v>
      </c>
      <c r="C108" s="292" t="s">
        <v>173</v>
      </c>
      <c r="D108" s="292"/>
      <c r="E108" s="102"/>
      <c r="F108" s="3"/>
      <c r="G108" s="3"/>
      <c r="H108" s="102"/>
      <c r="I108" s="3"/>
      <c r="J108" s="3"/>
      <c r="K108" s="3"/>
      <c r="L108" s="3"/>
      <c r="M108" s="3"/>
      <c r="N108" s="3"/>
      <c r="O108" s="3"/>
      <c r="P108" s="3"/>
      <c r="Q108" s="3"/>
      <c r="R108" s="3"/>
      <c r="S108" s="3"/>
      <c r="T108" s="3"/>
      <c r="U108" s="3"/>
      <c r="V108" s="3"/>
      <c r="W108" s="3"/>
      <c r="X108" s="3"/>
      <c r="Y108" s="291"/>
    </row>
    <row r="109" spans="1:25">
      <c r="A109" s="291"/>
      <c r="B109" s="118">
        <v>4</v>
      </c>
      <c r="C109" s="292" t="s">
        <v>174</v>
      </c>
      <c r="D109" s="292"/>
      <c r="E109" s="102"/>
      <c r="F109" s="3"/>
      <c r="G109" s="3"/>
      <c r="H109" s="102"/>
      <c r="I109" s="3"/>
      <c r="J109" s="3"/>
      <c r="K109" s="3"/>
      <c r="L109" s="3"/>
      <c r="M109" s="3"/>
      <c r="N109" s="3"/>
      <c r="O109" s="3"/>
      <c r="P109" s="3"/>
      <c r="Q109" s="3"/>
      <c r="R109" s="3"/>
      <c r="S109" s="3"/>
      <c r="T109" s="3"/>
      <c r="U109" s="3"/>
      <c r="V109" s="3"/>
      <c r="W109" s="3"/>
      <c r="X109" s="3"/>
      <c r="Y109" s="291"/>
    </row>
    <row r="110" spans="1:25">
      <c r="A110" s="291"/>
      <c r="B110" s="118">
        <v>5</v>
      </c>
      <c r="C110" s="292" t="s">
        <v>175</v>
      </c>
      <c r="D110" s="292"/>
      <c r="E110" s="102"/>
      <c r="F110" s="3"/>
      <c r="G110" s="3"/>
      <c r="H110" s="102"/>
      <c r="I110" s="3"/>
      <c r="J110" s="3"/>
      <c r="K110" s="3"/>
      <c r="L110" s="3"/>
      <c r="M110" s="3"/>
      <c r="N110" s="3"/>
      <c r="O110" s="3"/>
      <c r="P110" s="3"/>
      <c r="Q110" s="3"/>
      <c r="R110" s="3"/>
      <c r="S110" s="3"/>
      <c r="T110" s="3"/>
      <c r="U110" s="3"/>
      <c r="V110" s="3"/>
      <c r="W110" s="3"/>
      <c r="X110" s="3"/>
      <c r="Y110" s="291"/>
    </row>
    <row r="111" spans="1:25">
      <c r="A111" s="291"/>
      <c r="B111" s="118">
        <v>6</v>
      </c>
      <c r="C111" s="292" t="s">
        <v>176</v>
      </c>
      <c r="D111" s="292"/>
      <c r="E111" s="102"/>
      <c r="F111" s="3"/>
      <c r="G111" s="3"/>
      <c r="H111" s="102"/>
      <c r="I111" s="3"/>
      <c r="J111" s="3"/>
      <c r="K111" s="3"/>
      <c r="L111" s="3"/>
      <c r="M111" s="3"/>
      <c r="N111" s="3"/>
      <c r="O111" s="3"/>
      <c r="P111" s="3"/>
      <c r="Q111" s="3"/>
      <c r="R111" s="3"/>
      <c r="S111" s="3"/>
      <c r="T111" s="3"/>
      <c r="U111" s="3"/>
      <c r="V111" s="3"/>
      <c r="W111" s="3"/>
      <c r="X111" s="3"/>
      <c r="Y111" s="291"/>
    </row>
    <row r="112" spans="1:25" ht="13.5" thickBot="1">
      <c r="A112" s="291"/>
      <c r="B112" s="118">
        <v>7</v>
      </c>
      <c r="C112" s="292" t="s">
        <v>177</v>
      </c>
      <c r="D112" s="292"/>
      <c r="E112" s="102"/>
      <c r="F112" s="102"/>
      <c r="G112" s="102"/>
      <c r="H112" s="102"/>
      <c r="I112" s="102"/>
      <c r="J112" s="102"/>
      <c r="K112" s="102"/>
      <c r="L112" s="102"/>
      <c r="M112" s="102"/>
      <c r="N112" s="102"/>
      <c r="O112" s="102"/>
      <c r="P112" s="102"/>
      <c r="Q112" s="102"/>
      <c r="R112" s="102"/>
      <c r="S112" s="102"/>
      <c r="T112" s="102"/>
      <c r="U112" s="102"/>
      <c r="V112" s="102"/>
      <c r="W112" s="102"/>
      <c r="X112" s="102"/>
      <c r="Y112" s="291"/>
    </row>
    <row r="113" spans="1:25" ht="13.5" thickBot="1">
      <c r="A113" s="291"/>
      <c r="B113" s="128"/>
      <c r="C113" s="273" t="s">
        <v>123</v>
      </c>
      <c r="D113" s="274"/>
      <c r="E113" s="49" t="str">
        <f>IF(SUMPRODUCT(ISTEXT(E106:E112)*1)&gt;3,"C",IF(SUMPRODUCT(ISTEXT(E106:E112)*1)&gt;0,(SUMPRODUCT(ISTEXT(E106:E112)*1))/4*100," "))</f>
        <v xml:space="preserve"> </v>
      </c>
      <c r="F113" s="49" t="str">
        <f t="shared" ref="F113:X113" si="12">IF(SUMPRODUCT(ISTEXT(F106:F112)*1)&gt;3,"C",IF(SUMPRODUCT(ISTEXT(F106:F112)*1)&gt;0,(SUMPRODUCT(ISTEXT(F106:F112)*1))/4*100," "))</f>
        <v xml:space="preserve"> </v>
      </c>
      <c r="G113" s="49" t="str">
        <f t="shared" si="12"/>
        <v xml:space="preserve"> </v>
      </c>
      <c r="H113" s="49" t="str">
        <f t="shared" si="12"/>
        <v xml:space="preserve"> </v>
      </c>
      <c r="I113" s="49" t="str">
        <f t="shared" si="12"/>
        <v xml:space="preserve"> </v>
      </c>
      <c r="J113" s="49" t="str">
        <f t="shared" si="12"/>
        <v xml:space="preserve"> </v>
      </c>
      <c r="K113" s="49" t="str">
        <f t="shared" si="12"/>
        <v xml:space="preserve"> </v>
      </c>
      <c r="L113" s="49" t="str">
        <f t="shared" si="12"/>
        <v xml:space="preserve"> </v>
      </c>
      <c r="M113" s="49" t="str">
        <f t="shared" si="12"/>
        <v xml:space="preserve"> </v>
      </c>
      <c r="N113" s="49" t="str">
        <f t="shared" si="12"/>
        <v xml:space="preserve"> </v>
      </c>
      <c r="O113" s="49" t="str">
        <f t="shared" si="12"/>
        <v xml:space="preserve"> </v>
      </c>
      <c r="P113" s="49" t="str">
        <f t="shared" si="12"/>
        <v xml:space="preserve"> </v>
      </c>
      <c r="Q113" s="49" t="str">
        <f t="shared" si="12"/>
        <v xml:space="preserve"> </v>
      </c>
      <c r="R113" s="49" t="str">
        <f t="shared" si="12"/>
        <v xml:space="preserve"> </v>
      </c>
      <c r="S113" s="49" t="str">
        <f t="shared" si="12"/>
        <v xml:space="preserve"> </v>
      </c>
      <c r="T113" s="49" t="str">
        <f t="shared" si="12"/>
        <v xml:space="preserve"> </v>
      </c>
      <c r="U113" s="49" t="str">
        <f t="shared" si="12"/>
        <v xml:space="preserve"> </v>
      </c>
      <c r="V113" s="49" t="str">
        <f t="shared" si="12"/>
        <v xml:space="preserve"> </v>
      </c>
      <c r="W113" s="49" t="str">
        <f t="shared" si="12"/>
        <v xml:space="preserve"> </v>
      </c>
      <c r="X113" s="49" t="str">
        <f t="shared" si="12"/>
        <v xml:space="preserve"> </v>
      </c>
      <c r="Y113" s="291"/>
    </row>
    <row r="114" spans="1:25" ht="18" customHeight="1">
      <c r="A114" s="291"/>
      <c r="B114" s="293" t="s">
        <v>285</v>
      </c>
      <c r="C114" s="293"/>
      <c r="D114" s="293"/>
      <c r="E114" s="118" t="s">
        <v>328</v>
      </c>
      <c r="F114" s="55"/>
      <c r="G114" s="55"/>
      <c r="H114" s="55"/>
      <c r="I114" s="55"/>
      <c r="J114" s="55"/>
      <c r="K114" s="55"/>
      <c r="L114" s="55"/>
      <c r="M114" s="55"/>
      <c r="N114" s="55"/>
      <c r="O114" s="55"/>
      <c r="P114" s="55"/>
      <c r="Q114" s="55"/>
      <c r="R114" s="55"/>
      <c r="S114" s="55"/>
      <c r="T114" s="131"/>
      <c r="U114" s="131"/>
      <c r="V114" s="131"/>
      <c r="W114" s="131"/>
      <c r="X114" s="131"/>
      <c r="Y114" s="291"/>
    </row>
    <row r="115" spans="1:25">
      <c r="A115" s="291"/>
      <c r="B115" s="118">
        <v>1</v>
      </c>
      <c r="C115" s="280" t="s">
        <v>178</v>
      </c>
      <c r="D115" s="294"/>
      <c r="E115" s="102"/>
      <c r="F115" s="3"/>
      <c r="G115" s="3"/>
      <c r="H115" s="3"/>
      <c r="I115" s="3"/>
      <c r="J115" s="3"/>
      <c r="K115" s="3"/>
      <c r="L115" s="3"/>
      <c r="M115" s="3"/>
      <c r="N115" s="3"/>
      <c r="O115" s="3"/>
      <c r="P115" s="3"/>
      <c r="Q115" s="3"/>
      <c r="R115" s="3"/>
      <c r="S115" s="3"/>
      <c r="T115" s="3"/>
      <c r="U115" s="3"/>
      <c r="V115" s="3"/>
      <c r="W115" s="3"/>
      <c r="X115" s="3"/>
      <c r="Y115" s="291"/>
    </row>
    <row r="116" spans="1:25">
      <c r="A116" s="291"/>
      <c r="B116" s="118">
        <v>2</v>
      </c>
      <c r="C116" s="280" t="s">
        <v>179</v>
      </c>
      <c r="D116" s="294"/>
      <c r="E116" s="102"/>
      <c r="F116" s="3"/>
      <c r="G116" s="3"/>
      <c r="H116" s="3"/>
      <c r="I116" s="3"/>
      <c r="J116" s="3"/>
      <c r="K116" s="3"/>
      <c r="L116" s="3"/>
      <c r="M116" s="3"/>
      <c r="N116" s="3"/>
      <c r="O116" s="3"/>
      <c r="P116" s="3"/>
      <c r="Q116" s="3"/>
      <c r="R116" s="3"/>
      <c r="S116" s="3"/>
      <c r="T116" s="3"/>
      <c r="U116" s="3"/>
      <c r="V116" s="3"/>
      <c r="W116" s="3"/>
      <c r="X116" s="3"/>
      <c r="Y116" s="291"/>
    </row>
    <row r="117" spans="1:25">
      <c r="A117" s="291"/>
      <c r="B117" s="118">
        <v>3</v>
      </c>
      <c r="C117" s="280" t="s">
        <v>180</v>
      </c>
      <c r="D117" s="294"/>
      <c r="E117" s="102"/>
      <c r="F117" s="3"/>
      <c r="G117" s="3"/>
      <c r="H117" s="3"/>
      <c r="I117" s="3"/>
      <c r="J117" s="3"/>
      <c r="K117" s="3"/>
      <c r="L117" s="3"/>
      <c r="M117" s="3"/>
      <c r="N117" s="3"/>
      <c r="O117" s="3"/>
      <c r="P117" s="3"/>
      <c r="Q117" s="3"/>
      <c r="R117" s="3"/>
      <c r="S117" s="3"/>
      <c r="T117" s="3"/>
      <c r="U117" s="3"/>
      <c r="V117" s="3"/>
      <c r="W117" s="3"/>
      <c r="X117" s="3"/>
      <c r="Y117" s="291"/>
    </row>
    <row r="118" spans="1:25">
      <c r="A118" s="291"/>
      <c r="B118" s="118">
        <v>4</v>
      </c>
      <c r="C118" s="280" t="s">
        <v>181</v>
      </c>
      <c r="D118" s="294"/>
      <c r="E118" s="102"/>
      <c r="F118" s="3"/>
      <c r="G118" s="3"/>
      <c r="H118" s="3"/>
      <c r="I118" s="3"/>
      <c r="J118" s="3"/>
      <c r="K118" s="3"/>
      <c r="L118" s="3"/>
      <c r="M118" s="3"/>
      <c r="N118" s="3"/>
      <c r="O118" s="3"/>
      <c r="P118" s="3"/>
      <c r="Q118" s="3"/>
      <c r="R118" s="3"/>
      <c r="S118" s="3"/>
      <c r="T118" s="3"/>
      <c r="U118" s="3"/>
      <c r="V118" s="3"/>
      <c r="W118" s="3"/>
      <c r="X118" s="3"/>
      <c r="Y118" s="291"/>
    </row>
    <row r="119" spans="1:25" ht="13.5" thickBot="1">
      <c r="A119" s="291"/>
      <c r="B119" s="118">
        <v>5</v>
      </c>
      <c r="C119" s="280" t="s">
        <v>182</v>
      </c>
      <c r="D119" s="294"/>
      <c r="E119" s="102"/>
      <c r="F119" s="3"/>
      <c r="G119" s="3"/>
      <c r="H119" s="3"/>
      <c r="I119" s="3"/>
      <c r="J119" s="3"/>
      <c r="K119" s="3"/>
      <c r="L119" s="3"/>
      <c r="M119" s="3"/>
      <c r="N119" s="3"/>
      <c r="O119" s="3"/>
      <c r="P119" s="3"/>
      <c r="Q119" s="3"/>
      <c r="R119" s="3"/>
      <c r="S119" s="3"/>
      <c r="T119" s="3"/>
      <c r="U119" s="3"/>
      <c r="V119" s="3"/>
      <c r="W119" s="3"/>
      <c r="X119" s="3"/>
      <c r="Y119" s="291"/>
    </row>
    <row r="120" spans="1:25" ht="13.5" thickBot="1">
      <c r="A120" s="291"/>
      <c r="B120" s="128"/>
      <c r="C120" s="273" t="s">
        <v>123</v>
      </c>
      <c r="D120" s="274"/>
      <c r="E120" s="49" t="str">
        <f>IF(SUMPRODUCT(ISTEXT(E115:E119)*1)&gt;3,"C",IF(SUMPRODUCT(ISTEXT(E115:E119)*1)&gt;0,SUMPRODUCT(ISTEXT(E115:E119)*1)/4*100," "))</f>
        <v xml:space="preserve"> </v>
      </c>
      <c r="F120" s="49" t="str">
        <f t="shared" ref="F120:X120" si="13">IF(SUMPRODUCT(ISTEXT(F115:F119)*1)&gt;3,"C",IF(SUMPRODUCT(ISTEXT(F115:F119)*1)&gt;0,SUMPRODUCT(ISTEXT(F115:F119)*1)/4*100," "))</f>
        <v xml:space="preserve"> </v>
      </c>
      <c r="G120" s="49" t="str">
        <f t="shared" si="13"/>
        <v xml:space="preserve"> </v>
      </c>
      <c r="H120" s="49" t="str">
        <f t="shared" si="13"/>
        <v xml:space="preserve"> </v>
      </c>
      <c r="I120" s="49" t="str">
        <f t="shared" si="13"/>
        <v xml:space="preserve"> </v>
      </c>
      <c r="J120" s="49" t="str">
        <f t="shared" si="13"/>
        <v xml:space="preserve"> </v>
      </c>
      <c r="K120" s="49" t="str">
        <f t="shared" si="13"/>
        <v xml:space="preserve"> </v>
      </c>
      <c r="L120" s="49" t="str">
        <f t="shared" si="13"/>
        <v xml:space="preserve"> </v>
      </c>
      <c r="M120" s="49" t="str">
        <f t="shared" si="13"/>
        <v xml:space="preserve"> </v>
      </c>
      <c r="N120" s="49" t="str">
        <f t="shared" si="13"/>
        <v xml:space="preserve"> </v>
      </c>
      <c r="O120" s="49" t="str">
        <f t="shared" si="13"/>
        <v xml:space="preserve"> </v>
      </c>
      <c r="P120" s="49" t="str">
        <f t="shared" si="13"/>
        <v xml:space="preserve"> </v>
      </c>
      <c r="Q120" s="49" t="str">
        <f t="shared" si="13"/>
        <v xml:space="preserve"> </v>
      </c>
      <c r="R120" s="49" t="str">
        <f t="shared" si="13"/>
        <v xml:space="preserve"> </v>
      </c>
      <c r="S120" s="49" t="str">
        <f t="shared" si="13"/>
        <v xml:space="preserve"> </v>
      </c>
      <c r="T120" s="49" t="str">
        <f t="shared" si="13"/>
        <v xml:space="preserve"> </v>
      </c>
      <c r="U120" s="49" t="str">
        <f t="shared" si="13"/>
        <v xml:space="preserve"> </v>
      </c>
      <c r="V120" s="49" t="str">
        <f t="shared" si="13"/>
        <v xml:space="preserve"> </v>
      </c>
      <c r="W120" s="49" t="str">
        <f t="shared" si="13"/>
        <v xml:space="preserve"> </v>
      </c>
      <c r="X120" s="49" t="str">
        <f t="shared" si="13"/>
        <v xml:space="preserve"> </v>
      </c>
      <c r="Y120" s="291"/>
    </row>
  </sheetData>
  <sheetProtection algorithmName="SHA-512" hashValue="qxWwO5HK7028XS8HCv4C6OS7jGhRue5TYgLdMvYPbiQKwndt9dXIzmZJkLs93nHa9+sUwY3HJAwj21Cj1v11IQ==" saltValue="2msFFwbY8aZNj3oTShey7A==" spinCount="100000" sheet="1" selectLockedCells="1"/>
  <mergeCells count="136">
    <mergeCell ref="C100:D100"/>
    <mergeCell ref="C66:D66"/>
    <mergeCell ref="C67:D67"/>
    <mergeCell ref="C68:D68"/>
    <mergeCell ref="C64:D64"/>
    <mergeCell ref="C72:D72"/>
    <mergeCell ref="C14:D14"/>
    <mergeCell ref="C55:D55"/>
    <mergeCell ref="C57:D57"/>
    <mergeCell ref="C58:D58"/>
    <mergeCell ref="C59:D59"/>
    <mergeCell ref="C82:D82"/>
    <mergeCell ref="C21:D21"/>
    <mergeCell ref="B33:D33"/>
    <mergeCell ref="C38:D38"/>
    <mergeCell ref="C39:D39"/>
    <mergeCell ref="C34:D34"/>
    <mergeCell ref="C35:D35"/>
    <mergeCell ref="C40:D40"/>
    <mergeCell ref="C36:D36"/>
    <mergeCell ref="C37:D37"/>
    <mergeCell ref="C41:D41"/>
    <mergeCell ref="B42:D42"/>
    <mergeCell ref="C62:D62"/>
    <mergeCell ref="C93:D93"/>
    <mergeCell ref="B99:D99"/>
    <mergeCell ref="C89:D89"/>
    <mergeCell ref="B61:D61"/>
    <mergeCell ref="C90:D90"/>
    <mergeCell ref="C92:D92"/>
    <mergeCell ref="C83:D83"/>
    <mergeCell ref="C84:D84"/>
    <mergeCell ref="C85:D85"/>
    <mergeCell ref="C91:D91"/>
    <mergeCell ref="C94:D94"/>
    <mergeCell ref="C81:D81"/>
    <mergeCell ref="C87:D87"/>
    <mergeCell ref="C95:D95"/>
    <mergeCell ref="C96:D96"/>
    <mergeCell ref="C97:D97"/>
    <mergeCell ref="B88:D88"/>
    <mergeCell ref="C73:D73"/>
    <mergeCell ref="C74:D74"/>
    <mergeCell ref="C75:D75"/>
    <mergeCell ref="C76:D76"/>
    <mergeCell ref="C63:D63"/>
    <mergeCell ref="C65:D65"/>
    <mergeCell ref="W1:W4"/>
    <mergeCell ref="S1:S4"/>
    <mergeCell ref="O1:O4"/>
    <mergeCell ref="P1:P4"/>
    <mergeCell ref="Q1:Q4"/>
    <mergeCell ref="U1:U4"/>
    <mergeCell ref="R1:R4"/>
    <mergeCell ref="E1:E4"/>
    <mergeCell ref="F1:F4"/>
    <mergeCell ref="G1:G4"/>
    <mergeCell ref="V1:V4"/>
    <mergeCell ref="H1:H4"/>
    <mergeCell ref="I1:I4"/>
    <mergeCell ref="J1:J4"/>
    <mergeCell ref="K1:K4"/>
    <mergeCell ref="L1:L4"/>
    <mergeCell ref="M1:M4"/>
    <mergeCell ref="N1:N4"/>
    <mergeCell ref="C10:D10"/>
    <mergeCell ref="C7:D7"/>
    <mergeCell ref="C9:D9"/>
    <mergeCell ref="C12:D12"/>
    <mergeCell ref="C11:D11"/>
    <mergeCell ref="C8:D8"/>
    <mergeCell ref="C17:D17"/>
    <mergeCell ref="C18:D18"/>
    <mergeCell ref="C28:D28"/>
    <mergeCell ref="C19:D19"/>
    <mergeCell ref="C22:D22"/>
    <mergeCell ref="C16:D16"/>
    <mergeCell ref="B15:D15"/>
    <mergeCell ref="B23:D23"/>
    <mergeCell ref="C27:D27"/>
    <mergeCell ref="C20:D20"/>
    <mergeCell ref="C120:D120"/>
    <mergeCell ref="C110:D110"/>
    <mergeCell ref="C112:D112"/>
    <mergeCell ref="C115:D115"/>
    <mergeCell ref="C101:D101"/>
    <mergeCell ref="C116:D116"/>
    <mergeCell ref="C117:D117"/>
    <mergeCell ref="C102:D102"/>
    <mergeCell ref="C106:D106"/>
    <mergeCell ref="B105:D105"/>
    <mergeCell ref="B114:D114"/>
    <mergeCell ref="C113:D113"/>
    <mergeCell ref="C108:D108"/>
    <mergeCell ref="C109:D109"/>
    <mergeCell ref="C118:D118"/>
    <mergeCell ref="C119:D119"/>
    <mergeCell ref="C107:D107"/>
    <mergeCell ref="C104:D104"/>
    <mergeCell ref="C44:D44"/>
    <mergeCell ref="C51:D51"/>
    <mergeCell ref="C52:D52"/>
    <mergeCell ref="C53:D53"/>
    <mergeCell ref="C54:D54"/>
    <mergeCell ref="C60:D60"/>
    <mergeCell ref="C32:D32"/>
    <mergeCell ref="C86:D86"/>
    <mergeCell ref="C43:D43"/>
    <mergeCell ref="C45:D45"/>
    <mergeCell ref="C46:D46"/>
    <mergeCell ref="C47:D47"/>
    <mergeCell ref="C48:D48"/>
    <mergeCell ref="C29:D29"/>
    <mergeCell ref="C30:D30"/>
    <mergeCell ref="C31:D31"/>
    <mergeCell ref="C49:D49"/>
    <mergeCell ref="A1:A120"/>
    <mergeCell ref="Y1:Y120"/>
    <mergeCell ref="C103:D103"/>
    <mergeCell ref="C111:D111"/>
    <mergeCell ref="C13:D13"/>
    <mergeCell ref="C24:D24"/>
    <mergeCell ref="C25:D25"/>
    <mergeCell ref="C26:D26"/>
    <mergeCell ref="C77:D77"/>
    <mergeCell ref="B78:D78"/>
    <mergeCell ref="T1:T4"/>
    <mergeCell ref="X1:X4"/>
    <mergeCell ref="C69:D69"/>
    <mergeCell ref="C79:D79"/>
    <mergeCell ref="C70:D70"/>
    <mergeCell ref="B71:D71"/>
    <mergeCell ref="C80:D80"/>
    <mergeCell ref="B50:D50"/>
    <mergeCell ref="C56:D56"/>
    <mergeCell ref="C98:D98"/>
  </mergeCells>
  <phoneticPr fontId="2" type="noConversion"/>
  <pageMargins left="0.5" right="0.5" top="1" bottom="0.5" header="0.5" footer="0.25"/>
  <pageSetup scale="83" orientation="portrait" r:id="rId1"/>
  <headerFooter alignWithMargins="0">
    <oddHeader>&amp;C&amp;"Arial,Bold"&amp;14Tiger Trax
&amp;12Electives - &amp;D</oddHeader>
  </headerFooter>
  <rowBreaks count="1" manualBreakCount="1">
    <brk id="60"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41"/>
  <sheetViews>
    <sheetView showGridLines="0" workbookViewId="0">
      <pane xSplit="4" ySplit="4" topLeftCell="E5" activePane="bottomRight" state="frozen"/>
      <selection pane="topRight" activeCell="E1" sqref="E1"/>
      <selection pane="bottomLeft" activeCell="A5" sqref="A5"/>
      <selection pane="bottomRight" activeCell="E6" sqref="E6"/>
    </sheetView>
  </sheetViews>
  <sheetFormatPr defaultColWidth="9.140625" defaultRowHeight="12.75"/>
  <cols>
    <col min="1" max="1" width="3.140625" style="168" customWidth="1"/>
    <col min="2" max="2" width="2.42578125" style="168" customWidth="1"/>
    <col min="3" max="3" width="15.7109375" style="168" customWidth="1"/>
    <col min="4" max="4" width="17.140625" style="168" customWidth="1"/>
    <col min="5" max="24" width="3.7109375" style="168" customWidth="1"/>
    <col min="25" max="25" width="3.140625" style="168" customWidth="1"/>
    <col min="26" max="16384" width="9.140625" style="168"/>
  </cols>
  <sheetData>
    <row r="1" spans="1:25" ht="12.75" customHeight="1">
      <c r="A1" s="302" t="s">
        <v>381</v>
      </c>
      <c r="B1" s="183"/>
      <c r="C1" s="184" t="s">
        <v>1</v>
      </c>
      <c r="D1" s="171" t="str">
        <f>Instructions!F3</f>
        <v xml:space="preserve"> </v>
      </c>
      <c r="E1" s="315" t="str">
        <f ca="1">'Scout 1'!$A1</f>
        <v>Scout 1</v>
      </c>
      <c r="F1" s="315" t="str">
        <f ca="1">'Scout 2'!$A1</f>
        <v>Scout 2</v>
      </c>
      <c r="G1" s="315" t="str">
        <f ca="1">'Scout 3'!$A1</f>
        <v>Scout 3</v>
      </c>
      <c r="H1" s="315" t="str">
        <f ca="1">'Scout 4'!$A1</f>
        <v>Scout 4</v>
      </c>
      <c r="I1" s="315" t="str">
        <f ca="1">'Scout 5'!$A1</f>
        <v>Scout 5</v>
      </c>
      <c r="J1" s="315" t="str">
        <f ca="1">'Scout 6'!$A1</f>
        <v>Scout 6</v>
      </c>
      <c r="K1" s="315" t="str">
        <f ca="1">'Scout 7'!$A1</f>
        <v>Scout 7</v>
      </c>
      <c r="L1" s="315" t="str">
        <f ca="1">'Scout 8'!$A1</f>
        <v>Scout 8</v>
      </c>
      <c r="M1" s="315" t="str">
        <f ca="1">'Scout 9'!$A1</f>
        <v>Scout 9</v>
      </c>
      <c r="N1" s="315" t="str">
        <f ca="1">'Scout 10'!$A1</f>
        <v>Scout 10</v>
      </c>
      <c r="O1" s="315" t="str">
        <f ca="1">'Scout 11'!$A1</f>
        <v>Scout 11</v>
      </c>
      <c r="P1" s="315" t="str">
        <f ca="1">'Scout 12'!$A1</f>
        <v>Scout 12</v>
      </c>
      <c r="Q1" s="315" t="str">
        <f ca="1">'Scout 13'!$A1</f>
        <v>Scout 13</v>
      </c>
      <c r="R1" s="315" t="str">
        <f ca="1">'Scout 14'!$A1</f>
        <v>Scout 14</v>
      </c>
      <c r="S1" s="315" t="str">
        <f ca="1">'Scout 15'!$A1</f>
        <v>Scout 15</v>
      </c>
      <c r="T1" s="311" t="str">
        <f ca="1">'Scout 16'!$A1</f>
        <v>Scout 16</v>
      </c>
      <c r="U1" s="311" t="str">
        <f ca="1">'Scout 17'!$A1</f>
        <v>Scout 17</v>
      </c>
      <c r="V1" s="311" t="str">
        <f ca="1">'Scout 18'!$A1</f>
        <v>Scout 18</v>
      </c>
      <c r="W1" s="311" t="str">
        <f ca="1">'Scout 19'!$A1</f>
        <v>Scout 19</v>
      </c>
      <c r="X1" s="311" t="str">
        <f ca="1">'Scout 20'!$A1</f>
        <v>Scout 20</v>
      </c>
      <c r="Y1" s="302" t="str">
        <f>A1</f>
        <v>Tiger Cub Scout Awards   Tiger Cub Scout Awards   Tiger Cub Scout Awards</v>
      </c>
    </row>
    <row r="2" spans="1:25" ht="12.75" customHeight="1">
      <c r="A2" s="302"/>
      <c r="B2" s="185"/>
      <c r="C2" s="186" t="s">
        <v>2</v>
      </c>
      <c r="D2" s="172" t="str">
        <f>Instructions!F5</f>
        <v xml:space="preserve"> </v>
      </c>
      <c r="E2" s="312"/>
      <c r="F2" s="312"/>
      <c r="G2" s="312"/>
      <c r="H2" s="312"/>
      <c r="I2" s="312"/>
      <c r="J2" s="312"/>
      <c r="K2" s="312"/>
      <c r="L2" s="312"/>
      <c r="M2" s="312"/>
      <c r="N2" s="312"/>
      <c r="O2" s="312"/>
      <c r="P2" s="312"/>
      <c r="Q2" s="312"/>
      <c r="R2" s="312"/>
      <c r="S2" s="312"/>
      <c r="T2" s="312"/>
      <c r="U2" s="312"/>
      <c r="V2" s="312"/>
      <c r="W2" s="312"/>
      <c r="X2" s="312"/>
      <c r="Y2" s="302"/>
    </row>
    <row r="3" spans="1:25">
      <c r="A3" s="302"/>
      <c r="B3" s="185"/>
      <c r="C3" s="187"/>
      <c r="D3" s="188"/>
      <c r="E3" s="312"/>
      <c r="F3" s="312"/>
      <c r="G3" s="312"/>
      <c r="H3" s="312"/>
      <c r="I3" s="312"/>
      <c r="J3" s="312"/>
      <c r="K3" s="312"/>
      <c r="L3" s="312"/>
      <c r="M3" s="312"/>
      <c r="N3" s="312"/>
      <c r="O3" s="312"/>
      <c r="P3" s="312"/>
      <c r="Q3" s="312"/>
      <c r="R3" s="312"/>
      <c r="S3" s="312"/>
      <c r="T3" s="312"/>
      <c r="U3" s="312"/>
      <c r="V3" s="312"/>
      <c r="W3" s="312"/>
      <c r="X3" s="312"/>
      <c r="Y3" s="302"/>
    </row>
    <row r="4" spans="1:25" ht="12.75" customHeight="1">
      <c r="A4" s="302"/>
      <c r="B4" s="189" t="s">
        <v>304</v>
      </c>
      <c r="C4" s="190"/>
      <c r="D4" s="191"/>
      <c r="E4" s="316"/>
      <c r="F4" s="316"/>
      <c r="G4" s="316"/>
      <c r="H4" s="316"/>
      <c r="I4" s="316"/>
      <c r="J4" s="316"/>
      <c r="K4" s="316"/>
      <c r="L4" s="316"/>
      <c r="M4" s="316"/>
      <c r="N4" s="316"/>
      <c r="O4" s="316"/>
      <c r="P4" s="316"/>
      <c r="Q4" s="316"/>
      <c r="R4" s="316"/>
      <c r="S4" s="316"/>
      <c r="T4" s="313"/>
      <c r="U4" s="313"/>
      <c r="V4" s="313"/>
      <c r="W4" s="313"/>
      <c r="X4" s="313"/>
      <c r="Y4" s="302"/>
    </row>
    <row r="5" spans="1:25" ht="18" customHeight="1">
      <c r="A5" s="302"/>
      <c r="B5" s="192"/>
      <c r="C5" s="314" t="s">
        <v>335</v>
      </c>
      <c r="D5" s="314"/>
      <c r="E5" s="192"/>
      <c r="F5" s="192"/>
      <c r="G5" s="192"/>
      <c r="H5" s="192"/>
      <c r="I5" s="192"/>
      <c r="J5" s="192"/>
      <c r="K5" s="192"/>
      <c r="L5" s="192"/>
      <c r="M5" s="192"/>
      <c r="N5" s="192"/>
      <c r="O5" s="192"/>
      <c r="P5" s="192"/>
      <c r="Q5" s="192"/>
      <c r="R5" s="192"/>
      <c r="S5" s="192"/>
      <c r="T5" s="192"/>
      <c r="U5" s="192"/>
      <c r="V5" s="192"/>
      <c r="W5" s="192"/>
      <c r="X5" s="192"/>
      <c r="Y5" s="302"/>
    </row>
    <row r="6" spans="1:25">
      <c r="A6" s="302"/>
      <c r="B6" s="193">
        <v>1</v>
      </c>
      <c r="C6" s="308" t="s">
        <v>336</v>
      </c>
      <c r="D6" s="309"/>
      <c r="E6" s="194"/>
      <c r="F6" s="195"/>
      <c r="G6" s="195"/>
      <c r="H6" s="195"/>
      <c r="I6" s="195"/>
      <c r="J6" s="195"/>
      <c r="K6" s="195"/>
      <c r="L6" s="195"/>
      <c r="M6" s="195"/>
      <c r="N6" s="195"/>
      <c r="O6" s="195"/>
      <c r="P6" s="195"/>
      <c r="Q6" s="195"/>
      <c r="R6" s="195"/>
      <c r="S6" s="195"/>
      <c r="T6" s="195"/>
      <c r="U6" s="195"/>
      <c r="V6" s="195"/>
      <c r="W6" s="195"/>
      <c r="X6" s="195"/>
      <c r="Y6" s="302"/>
    </row>
    <row r="7" spans="1:25">
      <c r="A7" s="302"/>
      <c r="B7" s="193">
        <v>2</v>
      </c>
      <c r="C7" s="308" t="s">
        <v>337</v>
      </c>
      <c r="D7" s="309"/>
      <c r="E7" s="194"/>
      <c r="F7" s="195"/>
      <c r="G7" s="195"/>
      <c r="H7" s="195"/>
      <c r="I7" s="195"/>
      <c r="J7" s="195"/>
      <c r="K7" s="195"/>
      <c r="L7" s="195"/>
      <c r="M7" s="195"/>
      <c r="N7" s="195"/>
      <c r="O7" s="195"/>
      <c r="P7" s="195"/>
      <c r="Q7" s="195"/>
      <c r="R7" s="195"/>
      <c r="S7" s="195"/>
      <c r="T7" s="195"/>
      <c r="U7" s="195"/>
      <c r="V7" s="195"/>
      <c r="W7" s="195"/>
      <c r="X7" s="195"/>
      <c r="Y7" s="302"/>
    </row>
    <row r="8" spans="1:25">
      <c r="A8" s="302"/>
      <c r="B8" s="193">
        <v>3</v>
      </c>
      <c r="C8" s="308" t="s">
        <v>339</v>
      </c>
      <c r="D8" s="309"/>
      <c r="E8" s="194"/>
      <c r="F8" s="195"/>
      <c r="G8" s="195"/>
      <c r="H8" s="195"/>
      <c r="I8" s="195"/>
      <c r="J8" s="195"/>
      <c r="K8" s="195"/>
      <c r="L8" s="195"/>
      <c r="M8" s="195"/>
      <c r="N8" s="195"/>
      <c r="O8" s="195"/>
      <c r="P8" s="195"/>
      <c r="Q8" s="195"/>
      <c r="R8" s="195"/>
      <c r="S8" s="195"/>
      <c r="T8" s="195"/>
      <c r="U8" s="195"/>
      <c r="V8" s="195"/>
      <c r="W8" s="195"/>
      <c r="X8" s="195"/>
      <c r="Y8" s="302"/>
    </row>
    <row r="9" spans="1:25">
      <c r="A9" s="302"/>
      <c r="B9" s="193">
        <v>4</v>
      </c>
      <c r="C9" s="308" t="s">
        <v>338</v>
      </c>
      <c r="D9" s="309"/>
      <c r="E9" s="194"/>
      <c r="F9" s="195"/>
      <c r="G9" s="195"/>
      <c r="H9" s="195"/>
      <c r="I9" s="195"/>
      <c r="J9" s="195"/>
      <c r="K9" s="195"/>
      <c r="L9" s="195"/>
      <c r="M9" s="195"/>
      <c r="N9" s="195"/>
      <c r="O9" s="195"/>
      <c r="P9" s="195"/>
      <c r="Q9" s="195"/>
      <c r="R9" s="195"/>
      <c r="S9" s="195"/>
      <c r="T9" s="195"/>
      <c r="U9" s="195"/>
      <c r="V9" s="195"/>
      <c r="W9" s="195"/>
      <c r="X9" s="195"/>
      <c r="Y9" s="302"/>
    </row>
    <row r="10" spans="1:25">
      <c r="A10" s="302"/>
      <c r="B10" s="193">
        <v>5</v>
      </c>
      <c r="C10" s="308" t="s">
        <v>340</v>
      </c>
      <c r="D10" s="308"/>
      <c r="E10" s="195"/>
      <c r="F10" s="195"/>
      <c r="G10" s="195"/>
      <c r="H10" s="195"/>
      <c r="I10" s="195"/>
      <c r="J10" s="195"/>
      <c r="K10" s="195"/>
      <c r="L10" s="195"/>
      <c r="M10" s="195"/>
      <c r="N10" s="195"/>
      <c r="O10" s="195"/>
      <c r="P10" s="195"/>
      <c r="Q10" s="195"/>
      <c r="R10" s="195"/>
      <c r="S10" s="195"/>
      <c r="T10" s="195"/>
      <c r="U10" s="195"/>
      <c r="V10" s="195"/>
      <c r="W10" s="195"/>
      <c r="X10" s="195"/>
      <c r="Y10" s="302"/>
    </row>
    <row r="11" spans="1:25" ht="13.5" thickBot="1">
      <c r="A11" s="302"/>
      <c r="B11" s="193">
        <v>6</v>
      </c>
      <c r="C11" s="308" t="s">
        <v>341</v>
      </c>
      <c r="D11" s="309"/>
      <c r="E11" s="196"/>
      <c r="F11" s="195"/>
      <c r="G11" s="195"/>
      <c r="H11" s="195"/>
      <c r="I11" s="195"/>
      <c r="J11" s="195"/>
      <c r="K11" s="195"/>
      <c r="L11" s="195"/>
      <c r="M11" s="195"/>
      <c r="N11" s="195"/>
      <c r="O11" s="195"/>
      <c r="P11" s="195"/>
      <c r="Q11" s="195"/>
      <c r="R11" s="195"/>
      <c r="S11" s="195"/>
      <c r="T11" s="195"/>
      <c r="U11" s="195"/>
      <c r="V11" s="195"/>
      <c r="W11" s="195"/>
      <c r="X11" s="195"/>
      <c r="Y11" s="302"/>
    </row>
    <row r="12" spans="1:25" ht="13.5" thickBot="1">
      <c r="A12" s="302"/>
      <c r="B12" s="192"/>
      <c r="C12" s="306" t="s">
        <v>123</v>
      </c>
      <c r="D12" s="306"/>
      <c r="E12" s="181" t="str">
        <f>IF(SUMPRODUCT(ISTEXT(E6:E11)*1)&gt;5, "C", IF(SUMPRODUCT(ISTEXT(E6:E11)*1)&gt;0, SUMPRODUCT(ISTEXT(E6:E11)*1)/6*100, ""))</f>
        <v/>
      </c>
      <c r="F12" s="181" t="str">
        <f t="shared" ref="F12:X12" si="0">IF(SUMPRODUCT(ISTEXT(F6:F11)*1)&gt;5, "C", IF(SUMPRODUCT(ISTEXT(F6:F11)*1)&gt;0, SUMPRODUCT(ISTEXT(F6:F11)*1)/6*100, ""))</f>
        <v/>
      </c>
      <c r="G12" s="181" t="str">
        <f t="shared" si="0"/>
        <v/>
      </c>
      <c r="H12" s="181" t="str">
        <f t="shared" si="0"/>
        <v/>
      </c>
      <c r="I12" s="181" t="str">
        <f t="shared" si="0"/>
        <v/>
      </c>
      <c r="J12" s="181" t="str">
        <f t="shared" si="0"/>
        <v/>
      </c>
      <c r="K12" s="181" t="str">
        <f t="shared" si="0"/>
        <v/>
      </c>
      <c r="L12" s="181" t="str">
        <f t="shared" si="0"/>
        <v/>
      </c>
      <c r="M12" s="181" t="str">
        <f t="shared" si="0"/>
        <v/>
      </c>
      <c r="N12" s="181" t="str">
        <f t="shared" si="0"/>
        <v/>
      </c>
      <c r="O12" s="181" t="str">
        <f t="shared" si="0"/>
        <v/>
      </c>
      <c r="P12" s="181" t="str">
        <f t="shared" si="0"/>
        <v/>
      </c>
      <c r="Q12" s="181" t="str">
        <f t="shared" si="0"/>
        <v/>
      </c>
      <c r="R12" s="181" t="str">
        <f t="shared" si="0"/>
        <v/>
      </c>
      <c r="S12" s="181" t="str">
        <f t="shared" si="0"/>
        <v/>
      </c>
      <c r="T12" s="181" t="str">
        <f t="shared" si="0"/>
        <v/>
      </c>
      <c r="U12" s="181" t="str">
        <f t="shared" si="0"/>
        <v/>
      </c>
      <c r="V12" s="181" t="str">
        <f t="shared" si="0"/>
        <v/>
      </c>
      <c r="W12" s="181" t="str">
        <f t="shared" si="0"/>
        <v/>
      </c>
      <c r="X12" s="181" t="str">
        <f t="shared" si="0"/>
        <v/>
      </c>
      <c r="Y12" s="302"/>
    </row>
    <row r="13" spans="1:25" ht="22.5" customHeight="1">
      <c r="A13" s="302"/>
      <c r="B13" s="197"/>
      <c r="C13" s="310" t="s">
        <v>343</v>
      </c>
      <c r="D13" s="310"/>
      <c r="E13" s="198"/>
      <c r="F13" s="198"/>
      <c r="G13" s="198"/>
      <c r="H13" s="198"/>
      <c r="I13" s="198"/>
      <c r="J13" s="198"/>
      <c r="K13" s="198"/>
      <c r="L13" s="198"/>
      <c r="M13" s="198"/>
      <c r="N13" s="198"/>
      <c r="O13" s="198"/>
      <c r="P13" s="198"/>
      <c r="Q13" s="198"/>
      <c r="R13" s="198"/>
      <c r="S13" s="198"/>
      <c r="T13" s="198"/>
      <c r="U13" s="198"/>
      <c r="V13" s="198"/>
      <c r="W13" s="198"/>
      <c r="X13" s="198"/>
      <c r="Y13" s="302"/>
    </row>
    <row r="14" spans="1:25" ht="12.75" customHeight="1">
      <c r="A14" s="302"/>
      <c r="B14" s="199">
        <v>1</v>
      </c>
      <c r="C14" s="307" t="s">
        <v>372</v>
      </c>
      <c r="D14" s="307"/>
      <c r="E14" s="194"/>
      <c r="F14" s="195"/>
      <c r="G14" s="195"/>
      <c r="H14" s="195"/>
      <c r="I14" s="195"/>
      <c r="J14" s="195"/>
      <c r="K14" s="195"/>
      <c r="L14" s="195"/>
      <c r="M14" s="195"/>
      <c r="N14" s="195"/>
      <c r="O14" s="195"/>
      <c r="P14" s="195"/>
      <c r="Q14" s="195"/>
      <c r="R14" s="195"/>
      <c r="S14" s="195"/>
      <c r="T14" s="195"/>
      <c r="U14" s="195"/>
      <c r="V14" s="195"/>
      <c r="W14" s="195"/>
      <c r="X14" s="195"/>
      <c r="Y14" s="302"/>
    </row>
    <row r="15" spans="1:25" ht="12.75" customHeight="1">
      <c r="A15" s="302"/>
      <c r="B15" s="199">
        <v>2</v>
      </c>
      <c r="C15" s="303" t="str">
        <f>"Complete "&amp;Achievements!B5</f>
        <v>Complete Backyard Jungle / My Tiger Jungle</v>
      </c>
      <c r="D15" s="304"/>
      <c r="E15" s="200" t="str">
        <f>Achievements!E11</f>
        <v xml:space="preserve"> </v>
      </c>
      <c r="F15" s="200" t="str">
        <f>Achievements!F11</f>
        <v xml:space="preserve"> </v>
      </c>
      <c r="G15" s="200" t="str">
        <f>Achievements!G11</f>
        <v xml:space="preserve"> </v>
      </c>
      <c r="H15" s="200" t="str">
        <f>Achievements!H11</f>
        <v xml:space="preserve"> </v>
      </c>
      <c r="I15" s="200" t="str">
        <f>Achievements!I11</f>
        <v xml:space="preserve"> </v>
      </c>
      <c r="J15" s="200" t="str">
        <f>Achievements!J11</f>
        <v xml:space="preserve"> </v>
      </c>
      <c r="K15" s="200" t="str">
        <f>Achievements!K11</f>
        <v xml:space="preserve"> </v>
      </c>
      <c r="L15" s="200" t="str">
        <f>Achievements!L11</f>
        <v xml:space="preserve"> </v>
      </c>
      <c r="M15" s="200" t="str">
        <f>Achievements!M11</f>
        <v xml:space="preserve"> </v>
      </c>
      <c r="N15" s="200" t="str">
        <f>Achievements!N11</f>
        <v xml:space="preserve"> </v>
      </c>
      <c r="O15" s="200" t="str">
        <f>Achievements!O11</f>
        <v xml:space="preserve"> </v>
      </c>
      <c r="P15" s="200" t="str">
        <f>Achievements!P11</f>
        <v xml:space="preserve"> </v>
      </c>
      <c r="Q15" s="200" t="str">
        <f>Achievements!Q11</f>
        <v xml:space="preserve"> </v>
      </c>
      <c r="R15" s="200" t="str">
        <f>Achievements!R11</f>
        <v xml:space="preserve"> </v>
      </c>
      <c r="S15" s="200" t="str">
        <f>Achievements!S11</f>
        <v xml:space="preserve"> </v>
      </c>
      <c r="T15" s="200" t="str">
        <f>Achievements!T11</f>
        <v xml:space="preserve"> </v>
      </c>
      <c r="U15" s="200" t="str">
        <f>Achievements!U11</f>
        <v xml:space="preserve"> </v>
      </c>
      <c r="V15" s="200" t="str">
        <f>Achievements!V11</f>
        <v xml:space="preserve"> </v>
      </c>
      <c r="W15" s="200" t="str">
        <f>Achievements!W11</f>
        <v xml:space="preserve"> </v>
      </c>
      <c r="X15" s="200" t="str">
        <f>Achievements!X11</f>
        <v xml:space="preserve"> </v>
      </c>
      <c r="Y15" s="302"/>
    </row>
    <row r="16" spans="1:25">
      <c r="A16" s="302"/>
      <c r="B16" s="199">
        <v>3</v>
      </c>
      <c r="C16" s="303" t="s">
        <v>371</v>
      </c>
      <c r="D16" s="304"/>
      <c r="E16" s="200"/>
      <c r="F16" s="200"/>
      <c r="G16" s="200"/>
      <c r="H16" s="200"/>
      <c r="I16" s="200"/>
      <c r="J16" s="200"/>
      <c r="K16" s="200"/>
      <c r="L16" s="200"/>
      <c r="M16" s="200"/>
      <c r="N16" s="200"/>
      <c r="O16" s="200"/>
      <c r="P16" s="200"/>
      <c r="Q16" s="200"/>
      <c r="R16" s="200"/>
      <c r="S16" s="200"/>
      <c r="T16" s="200"/>
      <c r="U16" s="200"/>
      <c r="V16" s="200"/>
      <c r="W16" s="200"/>
      <c r="X16" s="200"/>
      <c r="Y16" s="302"/>
    </row>
    <row r="17" spans="1:25" ht="13.5">
      <c r="A17" s="302"/>
      <c r="B17" s="201" t="s">
        <v>344</v>
      </c>
      <c r="C17" s="303" t="s">
        <v>345</v>
      </c>
      <c r="D17" s="304"/>
      <c r="E17" s="202"/>
      <c r="F17" s="202"/>
      <c r="G17" s="202"/>
      <c r="H17" s="202"/>
      <c r="I17" s="202"/>
      <c r="J17" s="202"/>
      <c r="K17" s="202"/>
      <c r="L17" s="202"/>
      <c r="M17" s="202"/>
      <c r="N17" s="202"/>
      <c r="O17" s="202"/>
      <c r="P17" s="202"/>
      <c r="Q17" s="202"/>
      <c r="R17" s="202"/>
      <c r="S17" s="202"/>
      <c r="T17" s="202"/>
      <c r="U17" s="202"/>
      <c r="V17" s="202"/>
      <c r="W17" s="202"/>
      <c r="X17" s="202"/>
      <c r="Y17" s="302"/>
    </row>
    <row r="18" spans="1:25" ht="13.5">
      <c r="A18" s="302"/>
      <c r="B18" s="201" t="s">
        <v>346</v>
      </c>
      <c r="C18" s="303" t="s">
        <v>347</v>
      </c>
      <c r="D18" s="304"/>
      <c r="E18" s="202"/>
      <c r="F18" s="202"/>
      <c r="G18" s="202"/>
      <c r="H18" s="202"/>
      <c r="I18" s="202"/>
      <c r="J18" s="202"/>
      <c r="K18" s="202"/>
      <c r="L18" s="202"/>
      <c r="M18" s="202"/>
      <c r="N18" s="202"/>
      <c r="O18" s="202"/>
      <c r="P18" s="202"/>
      <c r="Q18" s="202"/>
      <c r="R18" s="202"/>
      <c r="S18" s="202"/>
      <c r="T18" s="202"/>
      <c r="U18" s="202"/>
      <c r="V18" s="202"/>
      <c r="W18" s="202"/>
      <c r="X18" s="202"/>
      <c r="Y18" s="302"/>
    </row>
    <row r="19" spans="1:25" ht="13.5">
      <c r="A19" s="302"/>
      <c r="B19" s="201" t="s">
        <v>348</v>
      </c>
      <c r="C19" s="303" t="s">
        <v>349</v>
      </c>
      <c r="D19" s="304"/>
      <c r="E19" s="202"/>
      <c r="F19" s="202"/>
      <c r="G19" s="202"/>
      <c r="H19" s="202"/>
      <c r="I19" s="202"/>
      <c r="J19" s="202"/>
      <c r="K19" s="202"/>
      <c r="L19" s="202"/>
      <c r="M19" s="202"/>
      <c r="N19" s="202"/>
      <c r="O19" s="202"/>
      <c r="P19" s="202"/>
      <c r="Q19" s="202"/>
      <c r="R19" s="202"/>
      <c r="S19" s="202"/>
      <c r="T19" s="202"/>
      <c r="U19" s="202"/>
      <c r="V19" s="202"/>
      <c r="W19" s="202"/>
      <c r="X19" s="202"/>
      <c r="Y19" s="302"/>
    </row>
    <row r="20" spans="1:25" ht="13.5">
      <c r="A20" s="302"/>
      <c r="B20" s="201" t="s">
        <v>342</v>
      </c>
      <c r="C20" s="303" t="s">
        <v>350</v>
      </c>
      <c r="D20" s="304"/>
      <c r="E20" s="202"/>
      <c r="F20" s="203"/>
      <c r="G20" s="203"/>
      <c r="H20" s="203"/>
      <c r="I20" s="203"/>
      <c r="J20" s="203"/>
      <c r="K20" s="203"/>
      <c r="L20" s="203"/>
      <c r="M20" s="203"/>
      <c r="N20" s="203"/>
      <c r="O20" s="203"/>
      <c r="P20" s="203"/>
      <c r="Q20" s="203"/>
      <c r="R20" s="203"/>
      <c r="S20" s="203"/>
      <c r="T20" s="203"/>
      <c r="U20" s="203"/>
      <c r="V20" s="203"/>
      <c r="W20" s="203"/>
      <c r="X20" s="203"/>
      <c r="Y20" s="302"/>
    </row>
    <row r="21" spans="1:25" ht="13.5">
      <c r="A21" s="302"/>
      <c r="B21" s="201" t="s">
        <v>351</v>
      </c>
      <c r="C21" s="303" t="s">
        <v>352</v>
      </c>
      <c r="D21" s="304"/>
      <c r="E21" s="202"/>
      <c r="F21" s="202"/>
      <c r="G21" s="202"/>
      <c r="H21" s="202"/>
      <c r="I21" s="202"/>
      <c r="J21" s="202"/>
      <c r="K21" s="202"/>
      <c r="L21" s="202"/>
      <c r="M21" s="202"/>
      <c r="N21" s="202"/>
      <c r="O21" s="202"/>
      <c r="P21" s="202"/>
      <c r="Q21" s="202"/>
      <c r="R21" s="202"/>
      <c r="S21" s="202"/>
      <c r="T21" s="202"/>
      <c r="U21" s="202"/>
      <c r="V21" s="202"/>
      <c r="W21" s="202"/>
      <c r="X21" s="202"/>
      <c r="Y21" s="302"/>
    </row>
    <row r="22" spans="1:25" ht="13.5">
      <c r="A22" s="302"/>
      <c r="B22" s="201" t="s">
        <v>353</v>
      </c>
      <c r="C22" s="303" t="s">
        <v>354</v>
      </c>
      <c r="D22" s="304"/>
      <c r="E22" s="202"/>
      <c r="F22" s="202"/>
      <c r="G22" s="202"/>
      <c r="H22" s="202"/>
      <c r="I22" s="202"/>
      <c r="J22" s="202"/>
      <c r="K22" s="202"/>
      <c r="L22" s="202"/>
      <c r="M22" s="202"/>
      <c r="N22" s="202"/>
      <c r="O22" s="202"/>
      <c r="P22" s="202"/>
      <c r="Q22" s="202"/>
      <c r="R22" s="202"/>
      <c r="S22" s="202"/>
      <c r="T22" s="202"/>
      <c r="U22" s="202"/>
      <c r="V22" s="202"/>
      <c r="W22" s="202"/>
      <c r="X22" s="202"/>
      <c r="Y22" s="302"/>
    </row>
    <row r="23" spans="1:25" ht="13.5">
      <c r="A23" s="302"/>
      <c r="B23" s="201" t="s">
        <v>355</v>
      </c>
      <c r="C23" s="303" t="s">
        <v>356</v>
      </c>
      <c r="D23" s="304"/>
      <c r="E23" s="202"/>
      <c r="F23" s="203"/>
      <c r="G23" s="203"/>
      <c r="H23" s="203"/>
      <c r="I23" s="203"/>
      <c r="J23" s="203"/>
      <c r="K23" s="203"/>
      <c r="L23" s="203"/>
      <c r="M23" s="203"/>
      <c r="N23" s="203"/>
      <c r="O23" s="203"/>
      <c r="P23" s="203"/>
      <c r="Q23" s="203"/>
      <c r="R23" s="203"/>
      <c r="S23" s="203"/>
      <c r="T23" s="203"/>
      <c r="U23" s="203"/>
      <c r="V23" s="203"/>
      <c r="W23" s="203"/>
      <c r="X23" s="203"/>
      <c r="Y23" s="302"/>
    </row>
    <row r="24" spans="1:25" ht="13.5">
      <c r="A24" s="302"/>
      <c r="B24" s="201" t="s">
        <v>357</v>
      </c>
      <c r="C24" s="303" t="s">
        <v>358</v>
      </c>
      <c r="D24" s="304"/>
      <c r="E24" s="202"/>
      <c r="F24" s="203"/>
      <c r="G24" s="203"/>
      <c r="H24" s="203"/>
      <c r="I24" s="203"/>
      <c r="J24" s="203"/>
      <c r="K24" s="203"/>
      <c r="L24" s="203"/>
      <c r="M24" s="203"/>
      <c r="N24" s="203"/>
      <c r="O24" s="203"/>
      <c r="P24" s="203"/>
      <c r="Q24" s="203"/>
      <c r="R24" s="203"/>
      <c r="S24" s="203"/>
      <c r="T24" s="203"/>
      <c r="U24" s="203"/>
      <c r="V24" s="203"/>
      <c r="W24" s="203"/>
      <c r="X24" s="203"/>
      <c r="Y24" s="302"/>
    </row>
    <row r="25" spans="1:25" ht="13.5">
      <c r="A25" s="302"/>
      <c r="B25" s="201" t="s">
        <v>359</v>
      </c>
      <c r="C25" s="303" t="s">
        <v>360</v>
      </c>
      <c r="D25" s="304"/>
      <c r="E25" s="202"/>
      <c r="F25" s="203"/>
      <c r="G25" s="203"/>
      <c r="H25" s="203"/>
      <c r="I25" s="203"/>
      <c r="J25" s="203"/>
      <c r="K25" s="203"/>
      <c r="L25" s="203"/>
      <c r="M25" s="203"/>
      <c r="N25" s="203"/>
      <c r="O25" s="203"/>
      <c r="P25" s="203"/>
      <c r="Q25" s="203"/>
      <c r="R25" s="203"/>
      <c r="S25" s="203"/>
      <c r="T25" s="203"/>
      <c r="U25" s="203"/>
      <c r="V25" s="203"/>
      <c r="W25" s="203"/>
      <c r="X25" s="203"/>
      <c r="Y25" s="302"/>
    </row>
    <row r="26" spans="1:25" ht="13.5">
      <c r="A26" s="302"/>
      <c r="B26" s="201" t="s">
        <v>361</v>
      </c>
      <c r="C26" s="303" t="s">
        <v>362</v>
      </c>
      <c r="D26" s="304"/>
      <c r="E26" s="202"/>
      <c r="F26" s="203"/>
      <c r="G26" s="203"/>
      <c r="H26" s="203"/>
      <c r="I26" s="203"/>
      <c r="J26" s="203"/>
      <c r="K26" s="203"/>
      <c r="L26" s="203"/>
      <c r="M26" s="203"/>
      <c r="N26" s="203"/>
      <c r="O26" s="203"/>
      <c r="P26" s="203"/>
      <c r="Q26" s="203"/>
      <c r="R26" s="203"/>
      <c r="S26" s="203"/>
      <c r="T26" s="203"/>
      <c r="U26" s="203"/>
      <c r="V26" s="203"/>
      <c r="W26" s="203"/>
      <c r="X26" s="203"/>
      <c r="Y26" s="302"/>
    </row>
    <row r="27" spans="1:25" ht="13.5">
      <c r="A27" s="302"/>
      <c r="B27" s="201" t="s">
        <v>363</v>
      </c>
      <c r="C27" s="303" t="s">
        <v>364</v>
      </c>
      <c r="D27" s="304"/>
      <c r="E27" s="202"/>
      <c r="F27" s="202"/>
      <c r="G27" s="202"/>
      <c r="H27" s="202"/>
      <c r="I27" s="202"/>
      <c r="J27" s="202"/>
      <c r="K27" s="202"/>
      <c r="L27" s="202"/>
      <c r="M27" s="202"/>
      <c r="N27" s="202"/>
      <c r="O27" s="202"/>
      <c r="P27" s="202"/>
      <c r="Q27" s="202"/>
      <c r="R27" s="202"/>
      <c r="S27" s="202"/>
      <c r="T27" s="202"/>
      <c r="U27" s="202"/>
      <c r="V27" s="202"/>
      <c r="W27" s="202"/>
      <c r="X27" s="202"/>
      <c r="Y27" s="302"/>
    </row>
    <row r="28" spans="1:25" ht="13.5">
      <c r="A28" s="302"/>
      <c r="B28" s="201" t="s">
        <v>365</v>
      </c>
      <c r="C28" s="305" t="s">
        <v>366</v>
      </c>
      <c r="D28" s="305"/>
      <c r="E28" s="202"/>
      <c r="F28" s="202"/>
      <c r="G28" s="202"/>
      <c r="H28" s="202"/>
      <c r="I28" s="202"/>
      <c r="J28" s="202"/>
      <c r="K28" s="202"/>
      <c r="L28" s="202"/>
      <c r="M28" s="202"/>
      <c r="N28" s="202"/>
      <c r="O28" s="202"/>
      <c r="P28" s="202"/>
      <c r="Q28" s="202"/>
      <c r="R28" s="202"/>
      <c r="S28" s="202"/>
      <c r="T28" s="202"/>
      <c r="U28" s="202"/>
      <c r="V28" s="202"/>
      <c r="W28" s="202"/>
      <c r="X28" s="202"/>
      <c r="Y28" s="302"/>
    </row>
    <row r="29" spans="1:25" ht="13.5">
      <c r="A29" s="302"/>
      <c r="B29" s="201" t="s">
        <v>367</v>
      </c>
      <c r="C29" s="303" t="s">
        <v>368</v>
      </c>
      <c r="D29" s="304"/>
      <c r="E29" s="202"/>
      <c r="F29" s="202"/>
      <c r="G29" s="202"/>
      <c r="H29" s="202"/>
      <c r="I29" s="202"/>
      <c r="J29" s="202"/>
      <c r="K29" s="202"/>
      <c r="L29" s="202"/>
      <c r="M29" s="202"/>
      <c r="N29" s="202"/>
      <c r="O29" s="202"/>
      <c r="P29" s="202"/>
      <c r="Q29" s="202"/>
      <c r="R29" s="202"/>
      <c r="S29" s="202"/>
      <c r="T29" s="202"/>
      <c r="U29" s="202"/>
      <c r="V29" s="202"/>
      <c r="W29" s="202"/>
      <c r="X29" s="202"/>
      <c r="Y29" s="302"/>
    </row>
    <row r="30" spans="1:25" ht="14.25" thickBot="1">
      <c r="A30" s="302"/>
      <c r="B30" s="201" t="s">
        <v>369</v>
      </c>
      <c r="C30" s="303" t="s">
        <v>370</v>
      </c>
      <c r="D30" s="304"/>
      <c r="E30" s="204"/>
      <c r="F30" s="204"/>
      <c r="G30" s="204"/>
      <c r="H30" s="204"/>
      <c r="I30" s="204"/>
      <c r="J30" s="204"/>
      <c r="K30" s="204"/>
      <c r="L30" s="204"/>
      <c r="M30" s="204"/>
      <c r="N30" s="204"/>
      <c r="O30" s="204"/>
      <c r="P30" s="204"/>
      <c r="Q30" s="204"/>
      <c r="R30" s="204"/>
      <c r="S30" s="204"/>
      <c r="T30" s="204"/>
      <c r="U30" s="204"/>
      <c r="V30" s="204"/>
      <c r="W30" s="204"/>
      <c r="X30" s="204"/>
      <c r="Y30" s="302"/>
    </row>
    <row r="31" spans="1:25" ht="13.5" thickBot="1">
      <c r="A31" s="302"/>
      <c r="B31" s="197"/>
      <c r="C31" s="306" t="s">
        <v>123</v>
      </c>
      <c r="D31" s="306"/>
      <c r="E31" s="182" t="str">
        <f>IF(MIN(SUMPRODUCT(ISTEXT(E17:E30)*1),4)+COUNTIF(E15,"C")+SUMPRODUCT(ISTEXT(E14)*1)&gt;5, "C", IF(SUMPRODUCT(ISTEXT(E14:E30)*1)&gt;1, (MIN(SUMPRODUCT(ISTEXT(E17:E30)*1),4)+COUNTIF(E15,"C")+SUMPRODUCT(ISTEXT(E14)*1))/6*100, ""))</f>
        <v/>
      </c>
      <c r="F31" s="182" t="str">
        <f t="shared" ref="F31:X31" si="1">IF(MIN(SUMPRODUCT(ISTEXT(F17:F30)*1),4)+COUNTIF(F15,"C")+SUMPRODUCT(ISTEXT(F14)*1)&gt;5, "C", IF(SUMPRODUCT(ISTEXT(F14:F30)*1)&gt;1, (MIN(SUMPRODUCT(ISTEXT(F17:F30)*1),4)+COUNTIF(F15,"C")+SUMPRODUCT(ISTEXT(F14)*1))/6*100, ""))</f>
        <v/>
      </c>
      <c r="G31" s="182" t="str">
        <f t="shared" si="1"/>
        <v/>
      </c>
      <c r="H31" s="182" t="str">
        <f t="shared" si="1"/>
        <v/>
      </c>
      <c r="I31" s="182" t="str">
        <f t="shared" si="1"/>
        <v/>
      </c>
      <c r="J31" s="182" t="str">
        <f t="shared" si="1"/>
        <v/>
      </c>
      <c r="K31" s="182" t="str">
        <f t="shared" si="1"/>
        <v/>
      </c>
      <c r="L31" s="182" t="str">
        <f t="shared" si="1"/>
        <v/>
      </c>
      <c r="M31" s="182" t="str">
        <f t="shared" si="1"/>
        <v/>
      </c>
      <c r="N31" s="182" t="str">
        <f t="shared" si="1"/>
        <v/>
      </c>
      <c r="O31" s="182" t="str">
        <f t="shared" si="1"/>
        <v/>
      </c>
      <c r="P31" s="182" t="str">
        <f t="shared" si="1"/>
        <v/>
      </c>
      <c r="Q31" s="182" t="str">
        <f t="shared" si="1"/>
        <v/>
      </c>
      <c r="R31" s="182" t="str">
        <f t="shared" si="1"/>
        <v/>
      </c>
      <c r="S31" s="182" t="str">
        <f t="shared" si="1"/>
        <v/>
      </c>
      <c r="T31" s="182" t="str">
        <f t="shared" si="1"/>
        <v/>
      </c>
      <c r="U31" s="182" t="str">
        <f t="shared" si="1"/>
        <v/>
      </c>
      <c r="V31" s="182" t="str">
        <f t="shared" si="1"/>
        <v/>
      </c>
      <c r="W31" s="182" t="str">
        <f t="shared" si="1"/>
        <v/>
      </c>
      <c r="X31" s="182" t="str">
        <f t="shared" si="1"/>
        <v/>
      </c>
      <c r="Y31" s="302"/>
    </row>
    <row r="33" spans="5:13">
      <c r="E33" s="170" t="s">
        <v>373</v>
      </c>
      <c r="F33" s="169"/>
      <c r="G33" s="169"/>
      <c r="H33" s="169"/>
      <c r="I33" s="169"/>
      <c r="J33" s="169"/>
      <c r="K33" s="169"/>
      <c r="L33" s="169"/>
      <c r="M33" s="169"/>
    </row>
    <row r="34" spans="5:13">
      <c r="E34" s="169"/>
      <c r="F34" s="170" t="s">
        <v>382</v>
      </c>
      <c r="G34" s="169"/>
      <c r="H34" s="169"/>
      <c r="I34" s="169"/>
      <c r="J34" s="169"/>
      <c r="K34" s="169"/>
      <c r="L34" s="169"/>
      <c r="M34" s="169"/>
    </row>
    <row r="35" spans="5:13">
      <c r="E35" s="169"/>
      <c r="F35" s="169"/>
      <c r="G35" s="170" t="s">
        <v>374</v>
      </c>
      <c r="H35" s="169"/>
      <c r="I35" s="169"/>
      <c r="J35" s="169"/>
      <c r="K35" s="169"/>
      <c r="L35" s="169"/>
      <c r="M35" s="169"/>
    </row>
    <row r="36" spans="5:13">
      <c r="E36" s="169"/>
      <c r="F36" s="170" t="s">
        <v>375</v>
      </c>
      <c r="G36" s="169"/>
      <c r="H36" s="169"/>
      <c r="I36" s="169"/>
      <c r="J36" s="169"/>
      <c r="K36" s="169"/>
      <c r="L36" s="169"/>
      <c r="M36" s="169"/>
    </row>
    <row r="37" spans="5:13">
      <c r="E37" s="169"/>
      <c r="F37" s="169"/>
      <c r="G37" s="170" t="s">
        <v>376</v>
      </c>
      <c r="H37" s="169"/>
      <c r="I37" s="169"/>
      <c r="J37" s="169"/>
      <c r="K37" s="169"/>
      <c r="L37" s="169"/>
      <c r="M37" s="169"/>
    </row>
    <row r="38" spans="5:13">
      <c r="E38" s="169"/>
      <c r="F38" s="170" t="s">
        <v>377</v>
      </c>
      <c r="G38" s="169"/>
      <c r="H38" s="169"/>
      <c r="I38" s="169"/>
      <c r="J38" s="169"/>
      <c r="K38" s="169"/>
      <c r="L38" s="169"/>
      <c r="M38" s="169"/>
    </row>
    <row r="39" spans="5:13">
      <c r="E39" s="169"/>
      <c r="F39" s="169"/>
      <c r="G39" s="170" t="s">
        <v>378</v>
      </c>
      <c r="H39" s="169"/>
      <c r="I39" s="169"/>
      <c r="J39" s="169"/>
      <c r="K39" s="169"/>
      <c r="L39" s="169"/>
      <c r="M39" s="169"/>
    </row>
    <row r="40" spans="5:13">
      <c r="E40" s="169"/>
      <c r="F40" s="170" t="s">
        <v>379</v>
      </c>
      <c r="G40" s="169"/>
      <c r="H40" s="169"/>
      <c r="I40" s="169"/>
      <c r="J40" s="169"/>
      <c r="K40" s="169"/>
      <c r="L40" s="169"/>
      <c r="M40" s="169"/>
    </row>
    <row r="41" spans="5:13">
      <c r="E41" s="169"/>
      <c r="F41" s="169"/>
      <c r="G41" s="170" t="s">
        <v>380</v>
      </c>
      <c r="H41" s="169"/>
      <c r="I41" s="169"/>
      <c r="J41" s="169"/>
      <c r="K41" s="169"/>
      <c r="L41" s="169"/>
      <c r="M41" s="169"/>
    </row>
  </sheetData>
  <sheetProtection algorithmName="SHA-512" hashValue="7sKvbgGZsCIbu9YVlpAAL7svtAaIjJwrtS8KzbpEBWqXthvz0wXnzqBmh2PE0KzQS9Nb6WwTLh3znrie5D108Q==" saltValue="kmdYO62MUgMxu0wHqGRVlw==" spinCount="100000" sheet="1" objects="1" scenarios="1" selectLockedCells="1"/>
  <mergeCells count="49">
    <mergeCell ref="J1:J4"/>
    <mergeCell ref="E1:E4"/>
    <mergeCell ref="F1:F4"/>
    <mergeCell ref="G1:G4"/>
    <mergeCell ref="H1:H4"/>
    <mergeCell ref="I1:I4"/>
    <mergeCell ref="L1:L4"/>
    <mergeCell ref="M1:M4"/>
    <mergeCell ref="N1:N4"/>
    <mergeCell ref="O1:O4"/>
    <mergeCell ref="P1:P4"/>
    <mergeCell ref="C8:D8"/>
    <mergeCell ref="C12:D12"/>
    <mergeCell ref="C13:D13"/>
    <mergeCell ref="W1:W4"/>
    <mergeCell ref="X1:X4"/>
    <mergeCell ref="C5:D5"/>
    <mergeCell ref="C6:D6"/>
    <mergeCell ref="C7:D7"/>
    <mergeCell ref="C9:D9"/>
    <mergeCell ref="Q1:Q4"/>
    <mergeCell ref="R1:R4"/>
    <mergeCell ref="S1:S4"/>
    <mergeCell ref="T1:T4"/>
    <mergeCell ref="U1:U4"/>
    <mergeCell ref="V1:V4"/>
    <mergeCell ref="K1:K4"/>
    <mergeCell ref="C17:D17"/>
    <mergeCell ref="C18:D18"/>
    <mergeCell ref="C19:D19"/>
    <mergeCell ref="C20:D20"/>
    <mergeCell ref="C10:D10"/>
    <mergeCell ref="C11:D11"/>
    <mergeCell ref="A1:A31"/>
    <mergeCell ref="Y1:Y31"/>
    <mergeCell ref="C27:D27"/>
    <mergeCell ref="C28:D28"/>
    <mergeCell ref="C29:D29"/>
    <mergeCell ref="C30:D30"/>
    <mergeCell ref="C31:D31"/>
    <mergeCell ref="C14:D14"/>
    <mergeCell ref="C21:D21"/>
    <mergeCell ref="C22:D22"/>
    <mergeCell ref="C23:D23"/>
    <mergeCell ref="C24:D24"/>
    <mergeCell ref="C25:D25"/>
    <mergeCell ref="C26:D26"/>
    <mergeCell ref="C15:D15"/>
    <mergeCell ref="C16:D16"/>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27</vt:i4>
      </vt:variant>
    </vt:vector>
  </HeadingPairs>
  <TitlesOfParts>
    <vt:vector size="58" baseType="lpstr">
      <vt:lpstr>Instructions</vt:lpstr>
      <vt:lpstr>Parent Contact Info</vt:lpstr>
      <vt:lpstr>Attendance</vt:lpstr>
      <vt:lpstr>Recharter</vt:lpstr>
      <vt:lpstr>Bobcat</vt:lpstr>
      <vt:lpstr>Tiger</vt:lpstr>
      <vt:lpstr>Achievements</vt:lpstr>
      <vt:lpstr>Electives</vt:lpstr>
      <vt:lpstr>Cub Awards</vt:lpstr>
      <vt:lpstr>Shooting Sports</vt:lpstr>
      <vt:lpstr>Summary</vt:lpstr>
      <vt:lpstr>Scout 1</vt:lpstr>
      <vt:lpstr>Scout 2</vt:lpstr>
      <vt:lpstr>Scout 3</vt:lpstr>
      <vt:lpstr>Scout 4</vt:lpstr>
      <vt:lpstr>Scout 5</vt:lpstr>
      <vt:lpstr>Scout 6</vt:lpstr>
      <vt:lpstr>Scout 7</vt:lpstr>
      <vt:lpstr>Scout 8</vt:lpstr>
      <vt:lpstr>Scout 9</vt:lpstr>
      <vt:lpstr>Scout 10</vt:lpstr>
      <vt:lpstr>Scout 11</vt:lpstr>
      <vt:lpstr>Scout 12</vt:lpstr>
      <vt:lpstr>Scout 13</vt:lpstr>
      <vt:lpstr>Scout 14</vt:lpstr>
      <vt:lpstr>Scout 15</vt:lpstr>
      <vt:lpstr>Scout 16</vt:lpstr>
      <vt:lpstr>Scout 17</vt:lpstr>
      <vt:lpstr>Scout 18</vt:lpstr>
      <vt:lpstr>Scout 19</vt:lpstr>
      <vt:lpstr>Scout 20</vt:lpstr>
      <vt:lpstr>Electives!Print_Area</vt:lpstr>
      <vt:lpstr>Instructions!Print_Area</vt:lpstr>
      <vt:lpstr>Recharter!Print_Area</vt:lpstr>
      <vt:lpstr>'Scout 1'!Print_Area</vt:lpstr>
      <vt:lpstr>'Scout 10'!Print_Area</vt:lpstr>
      <vt:lpstr>'Scout 11'!Print_Area</vt:lpstr>
      <vt:lpstr>'Scout 12'!Print_Area</vt:lpstr>
      <vt:lpstr>'Scout 13'!Print_Area</vt:lpstr>
      <vt:lpstr>'Scout 14'!Print_Area</vt:lpstr>
      <vt:lpstr>'Scout 15'!Print_Area</vt:lpstr>
      <vt:lpstr>'Scout 16'!Print_Area</vt:lpstr>
      <vt:lpstr>'Scout 17'!Print_Area</vt:lpstr>
      <vt:lpstr>'Scout 18'!Print_Area</vt:lpstr>
      <vt:lpstr>'Scout 19'!Print_Area</vt:lpstr>
      <vt:lpstr>'Scout 2'!Print_Area</vt:lpstr>
      <vt:lpstr>'Scout 20'!Print_Area</vt:lpstr>
      <vt:lpstr>'Scout 3'!Print_Area</vt:lpstr>
      <vt:lpstr>'Scout 4'!Print_Area</vt:lpstr>
      <vt:lpstr>'Scout 5'!Print_Area</vt:lpstr>
      <vt:lpstr>'Scout 6'!Print_Area</vt:lpstr>
      <vt:lpstr>'Scout 7'!Print_Area</vt:lpstr>
      <vt:lpstr>'Scout 8'!Print_Area</vt:lpstr>
      <vt:lpstr>'Scout 9'!Print_Area</vt:lpstr>
      <vt:lpstr>Achievements!Print_Titles</vt:lpstr>
      <vt:lpstr>Attendance!Print_Titles</vt:lpstr>
      <vt:lpstr>Bobcat!Print_Titles</vt:lpstr>
      <vt:lpstr>Electives!Print_Titles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TigerTrax</dc:title>
  <dc:creator>Frank Steele;Audra Edmunds</dc:creator>
  <cp:lastModifiedBy>Oradat, Chris A</cp:lastModifiedBy>
  <cp:lastPrinted>2015-05-23T01:59:14Z</cp:lastPrinted>
  <dcterms:created xsi:type="dcterms:W3CDTF">2005-02-08T13:28:44Z</dcterms:created>
  <dcterms:modified xsi:type="dcterms:W3CDTF">2018-07-12T16:48:01Z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-437123563</vt:i4>
  </property>
  <property fmtid="{D5CDD505-2E9C-101B-9397-08002B2CF9AE}" pid="3" name="_EmailSubject">
    <vt:lpwstr>TigerTrax</vt:lpwstr>
  </property>
  <property fmtid="{D5CDD505-2E9C-101B-9397-08002B2CF9AE}" pid="4" name="_AuthorEmail">
    <vt:lpwstr>fsteele@houston.rr.com</vt:lpwstr>
  </property>
  <property fmtid="{D5CDD505-2E9C-101B-9397-08002B2CF9AE}" pid="5" name="_AuthorEmailDisplayName">
    <vt:lpwstr>Frank Steele</vt:lpwstr>
  </property>
  <property fmtid="{D5CDD505-2E9C-101B-9397-08002B2CF9AE}" pid="6" name="_PreviousAdHocReviewCycleID">
    <vt:i4>1920073218</vt:i4>
  </property>
  <property fmtid="{D5CDD505-2E9C-101B-9397-08002B2CF9AE}" pid="7" name="_ReviewingToolsShownOnce">
    <vt:lpwstr/>
  </property>
</Properties>
</file>